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ldo Alencar\Desktop\DOC  2023\LICITAÇÃO\TOMADA DE PREÇOS 001_2023_SERVIÇOS E OBRA\TOMADA DE PREÇOS Nº 001_2023_cmon_reforma\medições\terceira medição\"/>
    </mc:Choice>
  </mc:AlternateContent>
  <xr:revisionPtr revIDLastSave="0" documentId="13_ncr:1_{8CFA565A-E319-4898-87E5-C52BE4F49D6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3BM " sheetId="4" r:id="rId1"/>
  </sheets>
  <definedNames>
    <definedName name="_xlnm.Print_Area" localSheetId="0">'3BM '!$A$1:$N$59</definedName>
    <definedName name="_xlnm.Print_Titles" localSheetId="0">'3BM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4" l="1"/>
  <c r="H41" i="4"/>
  <c r="H40" i="4"/>
  <c r="F39" i="4"/>
  <c r="H37" i="4"/>
  <c r="H36" i="4"/>
  <c r="H35" i="4"/>
  <c r="H34" i="4"/>
  <c r="H32" i="4" l="1"/>
  <c r="H30" i="4"/>
  <c r="F29" i="4"/>
  <c r="F28" i="4"/>
  <c r="F27" i="4"/>
  <c r="F26" i="4"/>
  <c r="G12" i="4"/>
  <c r="G46" i="4"/>
  <c r="J25" i="4" l="1"/>
  <c r="K25" i="4" s="1"/>
  <c r="N38" i="4"/>
  <c r="N39" i="4"/>
  <c r="N33" i="4"/>
  <c r="N31" i="4"/>
  <c r="N30" i="4"/>
  <c r="N29" i="4"/>
  <c r="N26" i="4"/>
  <c r="N25" i="4"/>
  <c r="N24" i="4"/>
  <c r="N22" i="4"/>
  <c r="N21" i="4"/>
  <c r="N19" i="4"/>
  <c r="N15" i="4"/>
  <c r="N14" i="4"/>
  <c r="N13" i="4"/>
  <c r="N12" i="4"/>
  <c r="N11" i="4"/>
  <c r="J27" i="4"/>
  <c r="K27" i="4" s="1"/>
  <c r="N28" i="4"/>
  <c r="I26" i="4"/>
  <c r="J22" i="4"/>
  <c r="K22" i="4" s="1"/>
  <c r="J21" i="4"/>
  <c r="K21" i="4" s="1"/>
  <c r="N42" i="4"/>
  <c r="J42" i="4"/>
  <c r="K42" i="4" s="1"/>
  <c r="I42" i="4"/>
  <c r="G42" i="4"/>
  <c r="N41" i="4"/>
  <c r="J41" i="4"/>
  <c r="L41" i="4" s="1"/>
  <c r="M41" i="4" s="1"/>
  <c r="I41" i="4"/>
  <c r="G41" i="4"/>
  <c r="N40" i="4"/>
  <c r="J40" i="4"/>
  <c r="L40" i="4" s="1"/>
  <c r="M40" i="4" s="1"/>
  <c r="I40" i="4"/>
  <c r="G40" i="4"/>
  <c r="J39" i="4"/>
  <c r="K39" i="4" s="1"/>
  <c r="I39" i="4"/>
  <c r="G39" i="4"/>
  <c r="J38" i="4"/>
  <c r="L38" i="4" s="1"/>
  <c r="M38" i="4" s="1"/>
  <c r="I38" i="4"/>
  <c r="G38" i="4"/>
  <c r="N37" i="4"/>
  <c r="J37" i="4"/>
  <c r="L37" i="4" s="1"/>
  <c r="M37" i="4" s="1"/>
  <c r="I37" i="4"/>
  <c r="G37" i="4"/>
  <c r="N36" i="4"/>
  <c r="J36" i="4"/>
  <c r="L36" i="4" s="1"/>
  <c r="M36" i="4" s="1"/>
  <c r="I36" i="4"/>
  <c r="G36" i="4"/>
  <c r="N35" i="4"/>
  <c r="J35" i="4"/>
  <c r="L35" i="4" s="1"/>
  <c r="M35" i="4" s="1"/>
  <c r="I35" i="4"/>
  <c r="G35" i="4"/>
  <c r="N34" i="4"/>
  <c r="J34" i="4"/>
  <c r="K34" i="4" s="1"/>
  <c r="I34" i="4"/>
  <c r="G34" i="4"/>
  <c r="J33" i="4"/>
  <c r="L33" i="4" s="1"/>
  <c r="M33" i="4" s="1"/>
  <c r="I33" i="4"/>
  <c r="G33" i="4"/>
  <c r="N32" i="4"/>
  <c r="J32" i="4"/>
  <c r="L32" i="4" s="1"/>
  <c r="M32" i="4" s="1"/>
  <c r="I32" i="4"/>
  <c r="G32" i="4"/>
  <c r="J31" i="4"/>
  <c r="K31" i="4" s="1"/>
  <c r="I31" i="4"/>
  <c r="G31" i="4"/>
  <c r="J30" i="4"/>
  <c r="K30" i="4" s="1"/>
  <c r="I30" i="4"/>
  <c r="G30" i="4"/>
  <c r="J29" i="4"/>
  <c r="K29" i="4" s="1"/>
  <c r="I29" i="4"/>
  <c r="G29" i="4"/>
  <c r="J28" i="4"/>
  <c r="L28" i="4" s="1"/>
  <c r="M28" i="4" s="1"/>
  <c r="G28" i="4"/>
  <c r="G27" i="4"/>
  <c r="J26" i="4"/>
  <c r="L26" i="4" s="1"/>
  <c r="M26" i="4" s="1"/>
  <c r="G26" i="4"/>
  <c r="I25" i="4"/>
  <c r="G25" i="4"/>
  <c r="J24" i="4"/>
  <c r="L24" i="4" s="1"/>
  <c r="M24" i="4" s="1"/>
  <c r="I24" i="4"/>
  <c r="G24" i="4"/>
  <c r="I22" i="4"/>
  <c r="G22" i="4"/>
  <c r="I21" i="4"/>
  <c r="G21" i="4"/>
  <c r="J19" i="4"/>
  <c r="L19" i="4" s="1"/>
  <c r="M19" i="4" s="1"/>
  <c r="I19" i="4"/>
  <c r="G19" i="4"/>
  <c r="N18" i="4"/>
  <c r="G18" i="4"/>
  <c r="N17" i="4"/>
  <c r="J17" i="4"/>
  <c r="K17" i="4" s="1"/>
  <c r="I17" i="4"/>
  <c r="G17" i="4"/>
  <c r="N16" i="4"/>
  <c r="I16" i="4"/>
  <c r="J16" i="4"/>
  <c r="G16" i="4"/>
  <c r="J15" i="4"/>
  <c r="K15" i="4" s="1"/>
  <c r="I15" i="4"/>
  <c r="G15" i="4"/>
  <c r="G14" i="4"/>
  <c r="J13" i="4"/>
  <c r="G13" i="4"/>
  <c r="J12" i="4"/>
  <c r="K12" i="4" s="1"/>
  <c r="I12" i="4"/>
  <c r="I11" i="4"/>
  <c r="G11" i="4"/>
  <c r="K35" i="4" l="1"/>
  <c r="L22" i="4"/>
  <c r="M22" i="4" s="1"/>
  <c r="L21" i="4"/>
  <c r="M21" i="4" s="1"/>
  <c r="I28" i="4"/>
  <c r="I27" i="4"/>
  <c r="N27" i="4"/>
  <c r="L30" i="4"/>
  <c r="M30" i="4" s="1"/>
  <c r="L42" i="4"/>
  <c r="M42" i="4" s="1"/>
  <c r="K28" i="4"/>
  <c r="L13" i="4"/>
  <c r="M13" i="4" s="1"/>
  <c r="K13" i="4"/>
  <c r="K16" i="4"/>
  <c r="L16" i="4"/>
  <c r="M16" i="4" s="1"/>
  <c r="K37" i="4"/>
  <c r="L15" i="4"/>
  <c r="M15" i="4" s="1"/>
  <c r="L39" i="4"/>
  <c r="M39" i="4" s="1"/>
  <c r="L12" i="4"/>
  <c r="M12" i="4" s="1"/>
  <c r="K41" i="4"/>
  <c r="L29" i="4"/>
  <c r="M29" i="4" s="1"/>
  <c r="K36" i="4"/>
  <c r="J14" i="4"/>
  <c r="J11" i="4"/>
  <c r="L17" i="4"/>
  <c r="M17" i="4" s="1"/>
  <c r="K26" i="4"/>
  <c r="L31" i="4"/>
  <c r="M31" i="4" s="1"/>
  <c r="K38" i="4"/>
  <c r="I18" i="4"/>
  <c r="J18" i="4"/>
  <c r="L25" i="4"/>
  <c r="M25" i="4" s="1"/>
  <c r="L34" i="4"/>
  <c r="M34" i="4" s="1"/>
  <c r="K24" i="4"/>
  <c r="K33" i="4"/>
  <c r="K32" i="4"/>
  <c r="L27" i="4"/>
  <c r="M27" i="4" s="1"/>
  <c r="I13" i="4"/>
  <c r="K19" i="4"/>
  <c r="K40" i="4"/>
  <c r="I14" i="4"/>
  <c r="N44" i="4" l="1"/>
  <c r="E47" i="4" s="1"/>
  <c r="E48" i="4" s="1"/>
  <c r="L18" i="4"/>
  <c r="M18" i="4" s="1"/>
  <c r="K18" i="4"/>
  <c r="L14" i="4"/>
  <c r="M14" i="4" s="1"/>
  <c r="K14" i="4"/>
  <c r="L11" i="4"/>
  <c r="M11" i="4" s="1"/>
  <c r="K11" i="4"/>
  <c r="G47" i="4" l="1"/>
  <c r="E49" i="4" l="1"/>
  <c r="G49" i="4" s="1"/>
  <c r="G48" i="4"/>
</calcChain>
</file>

<file path=xl/sharedStrings.xml><?xml version="1.0" encoding="utf-8"?>
<sst xmlns="http://schemas.openxmlformats.org/spreadsheetml/2006/main" count="135" uniqueCount="103">
  <si>
    <t>Item</t>
  </si>
  <si>
    <t>Descrição</t>
  </si>
  <si>
    <t>Und</t>
  </si>
  <si>
    <t>Quant.</t>
  </si>
  <si>
    <t>Valor Unit com BDI</t>
  </si>
  <si>
    <t xml:space="preserve"> 1 </t>
  </si>
  <si>
    <t xml:space="preserve"> 1.1 </t>
  </si>
  <si>
    <t>UN</t>
  </si>
  <si>
    <t>m³</t>
  </si>
  <si>
    <t>m²</t>
  </si>
  <si>
    <t xml:space="preserve"> 3 </t>
  </si>
  <si>
    <t xml:space="preserve"> 2.1 </t>
  </si>
  <si>
    <t xml:space="preserve"> 2 </t>
  </si>
  <si>
    <t>MEDIÇÃO ANTERIOR</t>
  </si>
  <si>
    <t>MEDIDO NO PERIODO</t>
  </si>
  <si>
    <t>MEDIÇÃO ACUMULDADA</t>
  </si>
  <si>
    <t>SALDO</t>
  </si>
  <si>
    <t>QUANT.</t>
  </si>
  <si>
    <t>%</t>
  </si>
  <si>
    <t>MEDIÇÃO ACUMULADA</t>
  </si>
  <si>
    <t>TOTAL DO CONTRATO</t>
  </si>
  <si>
    <t>BOLETIM DE MEDIÇÃO</t>
  </si>
  <si>
    <t>PLANILHA DE MEDIÇÃO</t>
  </si>
  <si>
    <t>MEDICAO</t>
  </si>
  <si>
    <t>MEDICAO ANTERIOR</t>
  </si>
  <si>
    <t>N.G. DE ARAUJO CONSTRUTORA E SERVICOS</t>
  </si>
  <si>
    <t>CNPJ 28.659.680/0001-79</t>
  </si>
  <si>
    <t>MEDICAO ATUAL</t>
  </si>
  <si>
    <t>MEDIÇÃO ATUAL</t>
  </si>
  <si>
    <t>M</t>
  </si>
  <si>
    <t xml:space="preserve"> 1.2 </t>
  </si>
  <si>
    <t xml:space="preserve"> 1.3 </t>
  </si>
  <si>
    <t xml:space="preserve"> 1.4 </t>
  </si>
  <si>
    <t xml:space="preserve"> 1.5 </t>
  </si>
  <si>
    <t xml:space="preserve"> 1.6 </t>
  </si>
  <si>
    <t xml:space="preserve"> 1.7 </t>
  </si>
  <si>
    <t xml:space="preserve"> 1.8 </t>
  </si>
  <si>
    <t xml:space="preserve"> 1.9 </t>
  </si>
  <si>
    <t xml:space="preserve"> 2.2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</si>
  <si>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</si>
  <si>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</si>
  <si>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</si>
  <si>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</si>
  <si>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</si>
  <si>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3.6 </t>
  </si>
  <si>
    <t xml:space="preserve"> 3.7 </t>
  </si>
  <si>
    <t xml:space="preserve"> 3.8 </t>
  </si>
  <si>
    <t xml:space="preserve"> 3.9 </t>
  </si>
  <si>
    <t xml:space="preserve"> 3.10 </t>
  </si>
  <si>
    <t xml:space="preserve"> 3.11 </t>
  </si>
  <si>
    <t xml:space="preserve"> 3.12 </t>
  </si>
  <si>
    <t xml:space="preserve"> 3.13 </t>
  </si>
  <si>
    <t xml:space="preserve"> 3.14 </t>
  </si>
  <si>
    <t xml:space="preserve"> 3.15 </t>
  </si>
  <si>
    <t xml:space="preserve"> 3.16 </t>
  </si>
  <si>
    <t xml:space="preserve"> 3.17 </t>
  </si>
  <si>
    <t xml:space="preserve"> 3.18 </t>
  </si>
  <si>
    <t xml:space="preserve"> 3.19 </t>
  </si>
  <si>
    <t>SERVICOS EM GERAL</t>
  </si>
  <si>
    <t>Placa de obra em lona com plotagem de gráfica</t>
  </si>
  <si>
    <t>Aluguel de andaime metálico tipo fachadeiro (incluindo montagem e desmontagem)</t>
  </si>
  <si>
    <t>DEMOLIÇÃO DE ALVENARIA DE BLOCO FURADO, DE FORMA MANUAL, SEM REAPROVEITAMENTO. AF_12/2017</t>
  </si>
  <si>
    <t>Retirada de pintura (c/ escova de aço)</t>
  </si>
  <si>
    <t>Retirada de forro em mad., incl. barroteamento</t>
  </si>
  <si>
    <t>Retirada de piso ceramico, inclusive camada regularizadora</t>
  </si>
  <si>
    <t>LIXAMENTO MANUAL EM SUPERFÍCIES METÁLICAS EM OBRA. AF_01/2020</t>
  </si>
  <si>
    <t>REMOCAO DE ENTULHO</t>
  </si>
  <si>
    <t>ADMINISTRACAO DA OBRA</t>
  </si>
  <si>
    <t>ENGENHEIRO CIVIL DE OBRA COM ENCARGOS COMPLEMENTARES</t>
  </si>
  <si>
    <t>ENCARREGADO GERAL COM ENCARGOS COMPLEMENTARES</t>
  </si>
  <si>
    <t>SERVICOS DA REFORMA</t>
  </si>
  <si>
    <t>ALVENARIA DE VEDAÇÃO DE BLOCOS CERÂMICOS FURADOS NA HORIZONTAL DE 9X14X19 CM (ESPESSURA 9 CM) E ARGAMASSA DE ASSENTAMENTO COM PREPARO MANUAL. AF_12/2021</t>
  </si>
  <si>
    <t>PISO CIMENTADO, TRAÇO 1:3 (CIMENTO E AREIA), ACABAMENTO LISO, ESPESSURA 4,0 CM, PREPARO MECÂNICO DA ARGAMASSA. AF_09/2020</t>
  </si>
  <si>
    <t>Lajota ceramica -  (Padrão Médio)</t>
  </si>
  <si>
    <t>Forro em PVC 100mm entarugamento - metalico</t>
  </si>
  <si>
    <t>Emassamento de parede c/ massa acrilica</t>
  </si>
  <si>
    <t>Emassamento de parede c/ massa corrida</t>
  </si>
  <si>
    <t>PINTURA EXTERNA Latex acrilica (sobre pintura antiga)</t>
  </si>
  <si>
    <t>PINTURA INTERNA LÁTEX ACRÍLICA PREMIUM, APLICAÇÃO MANUAL EM PAREDES, DUAS DEMÃOS. AF_04/2023</t>
  </si>
  <si>
    <t>COLOCAÇÃO DE FITA PROTETORA PARA PINTURA. AF_01/2020</t>
  </si>
  <si>
    <t>PINTURA COM TINTA ACABAMENTO ESMALTE SINTÉTICO ACETINADO APLICADA A ROLO OU PINCEL SOBRE SUPERFÍCIES METÁLICAS  (Portão, grades janelas). AF_01/2020</t>
  </si>
  <si>
    <t>PINTURA PORTAS COM TINTA DE ACABAMENTO (PIGMENTADA) ESMALTE SINTÉTICO ACETINADO EM MADEIRA, 2 DEMÃOS. AF_01/2021</t>
  </si>
  <si>
    <t>REMOÇÃO DE INTERRUPTORES/TOMADAS ELÉTRICAS, DE FORMA MANUAL, SEM REAPROVEITAMENTO. AF_12/2017</t>
  </si>
  <si>
    <t>INTERRUPTOR SIMPLES (1 MÓDULO) COM  TOMADAS DE EMBUTIR 2P+T 10 A,  INCLUINDO SUPORTE E PLACA - FORNECIMENTO E INSTALAÇÃO. AF_12/2015</t>
  </si>
  <si>
    <t>LÂMPADA COMPACTA FLUORESCENTE DE 20 W, BASE E27 - FORNECIMENTO E INSTALAÇÃO. AF_02/2020</t>
  </si>
  <si>
    <t>FECHADURA DE EMBUTIR COM CILINDRO, EXTERNA, COMPLETA, ACABAMENTO PADRÃO POPULAR, INCLUSO EXECUÇÃO DE FURO - FORNECIMENTO E INSTALAÇÃO. AF_12/2019</t>
  </si>
  <si>
    <t>CONJUNTO DE PONTOS HIDRÁULICOS/SANITARIOS PARA BANHEIRO (RAMAL/SUB-RAMAL E DISTRIBUIÇÃO) EM PVC, COM TUBOS, CONEXÕES, REGISTROS, CORTES E FIXAÇÕES EM PRÉDIO COM TUBULAÇÕES EMBUTIDAS COM RASGO. AF_05/2023</t>
  </si>
  <si>
    <t>MOLA PARA PORTADEVIDRO</t>
  </si>
  <si>
    <t>INSTALAÇÃO DE VIDRO LISO INCOLOR, E = 10 MM, EM ESQUADRIA DE ALUMÍNIO OU PVC, FIXADO COM BAGUETE. AF_01/2021_PS</t>
  </si>
  <si>
    <t>LIMPEZA FINAL DA OBRA</t>
  </si>
  <si>
    <t>M²/Mês</t>
  </si>
  <si>
    <t>MES</t>
  </si>
  <si>
    <t>H</t>
  </si>
  <si>
    <t>TOMADA DE PREÇOS N° 001/2023/CMON
PROCESSO Nº 007/2023</t>
  </si>
  <si>
    <t>CONTRATO ADMINISTRATIVO N 008/2023/CMON</t>
  </si>
  <si>
    <t>OBJETO:  
EXECUÇÃO DE REFORMA DO PRÉDIO SEDE DA CAMARA MUNICIPAL DE OURILANDIA DO NORTE</t>
  </si>
  <si>
    <t>JOAO VITOR RODRIGUES</t>
  </si>
  <si>
    <t>Engenheiro Civil - CREA  152200498-0</t>
  </si>
  <si>
    <t>NG DE ARAUJO CONSTRUTORA E SERVICOS</t>
  </si>
  <si>
    <t>FISCAL DO CONCTRATO PORTARIA N. 059/2023</t>
  </si>
  <si>
    <t xml:space="preserve">    Declaro na condição de responsável técnico e Fiscal pela execução da obra objeto desta afericao que os servicos aferidos foram executados de acordo com o projeto aprovado, obedecendo o memorial descritivo do conctrato.</t>
  </si>
  <si>
    <t xml:space="preserve">DATA DA TERCEIRA MEDICAO: </t>
  </si>
  <si>
    <t xml:space="preserve"> 24/11/2023 A 08/12/2023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</si>
</sst>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1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</cellStyleXfs>
  <cellXfs count="119">
    <xf numFmtId="0" fontId="0" fillId="0" borderId="0" xfId="0"/>
    <xf numFmtId="10" fontId="7" fillId="0" borderId="1" xfId="2" applyNumberFormat="1" applyFont="1" applyBorder="1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Border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14" fontId="0" fillId="0" borderId="4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6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3" borderId="1" xfId="2" applyFill="1" applyBorder="1" applyAlignment="1">
      <alignment horizontal="center" vertical="center"/>
    </xf>
    <xf numFmtId="0" fontId="8" fillId="3" borderId="1" xfId="2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10" applyFont="1"/>
    <xf numFmtId="0" fontId="14" fillId="0" borderId="0" xfId="10" applyFont="1"/>
    <xf numFmtId="4" fontId="8" fillId="6" borderId="1" xfId="2" applyNumberFormat="1" applyFill="1" applyBorder="1" applyAlignment="1">
      <alignment horizontal="center" vertical="center"/>
    </xf>
    <xf numFmtId="9" fontId="8" fillId="0" borderId="13" xfId="3" applyFont="1" applyFill="1" applyBorder="1" applyAlignment="1">
      <alignment horizontal="center" vertical="center"/>
    </xf>
    <xf numFmtId="4" fontId="4" fillId="4" borderId="13" xfId="2" applyNumberFormat="1" applyFont="1" applyFill="1" applyBorder="1" applyAlignment="1">
      <alignment horizontal="right" vertical="center" wrapText="1"/>
    </xf>
    <xf numFmtId="10" fontId="4" fillId="0" borderId="13" xfId="3" applyNumberFormat="1" applyFont="1" applyFill="1" applyBorder="1" applyAlignment="1">
      <alignment horizontal="center" vertical="center" wrapText="1"/>
    </xf>
    <xf numFmtId="4" fontId="8" fillId="4" borderId="13" xfId="2" applyNumberFormat="1" applyFill="1" applyBorder="1" applyAlignment="1">
      <alignment horizontal="center" vertical="center"/>
    </xf>
    <xf numFmtId="4" fontId="4" fillId="0" borderId="13" xfId="2" applyNumberFormat="1" applyFont="1" applyFill="1" applyBorder="1" applyAlignment="1">
      <alignment horizontal="center" vertical="center" wrapText="1"/>
    </xf>
    <xf numFmtId="4" fontId="0" fillId="4" borderId="13" xfId="0" applyNumberFormat="1" applyFill="1" applyBorder="1" applyAlignment="1">
      <alignment horizontal="right" vertical="center"/>
    </xf>
    <xf numFmtId="4" fontId="8" fillId="0" borderId="12" xfId="2" applyNumberFormat="1" applyFill="1" applyBorder="1" applyAlignment="1">
      <alignment horizontal="center" vertical="center"/>
    </xf>
    <xf numFmtId="9" fontId="8" fillId="0" borderId="12" xfId="3" applyFont="1" applyFill="1" applyBorder="1" applyAlignment="1">
      <alignment horizontal="center" vertical="center"/>
    </xf>
    <xf numFmtId="4" fontId="4" fillId="4" borderId="12" xfId="2" applyNumberFormat="1" applyFont="1" applyFill="1" applyBorder="1" applyAlignment="1">
      <alignment horizontal="right" vertical="center" wrapText="1"/>
    </xf>
    <xf numFmtId="10" fontId="4" fillId="0" borderId="12" xfId="3" applyNumberFormat="1" applyFont="1" applyFill="1" applyBorder="1" applyAlignment="1">
      <alignment horizontal="center" vertical="center" wrapText="1"/>
    </xf>
    <xf numFmtId="4" fontId="8" fillId="4" borderId="12" xfId="2" applyNumberFormat="1" applyFill="1" applyBorder="1" applyAlignment="1">
      <alignment horizontal="center" vertical="center"/>
    </xf>
    <xf numFmtId="4" fontId="4" fillId="0" borderId="12" xfId="2" applyNumberFormat="1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right" vertical="center"/>
    </xf>
    <xf numFmtId="4" fontId="8" fillId="0" borderId="14" xfId="2" applyNumberFormat="1" applyFill="1" applyBorder="1" applyAlignment="1">
      <alignment horizontal="center" vertical="center"/>
    </xf>
    <xf numFmtId="9" fontId="8" fillId="0" borderId="14" xfId="3" applyFont="1" applyFill="1" applyBorder="1" applyAlignment="1">
      <alignment horizontal="center" vertical="center"/>
    </xf>
    <xf numFmtId="4" fontId="4" fillId="4" borderId="14" xfId="2" applyNumberFormat="1" applyFont="1" applyFill="1" applyBorder="1" applyAlignment="1">
      <alignment horizontal="right" vertical="center" wrapText="1"/>
    </xf>
    <xf numFmtId="10" fontId="4" fillId="0" borderId="14" xfId="3" applyNumberFormat="1" applyFont="1" applyFill="1" applyBorder="1" applyAlignment="1">
      <alignment horizontal="center" vertical="center" wrapText="1"/>
    </xf>
    <xf numFmtId="4" fontId="8" fillId="4" borderId="14" xfId="2" applyNumberFormat="1" applyFill="1" applyBorder="1" applyAlignment="1">
      <alignment horizontal="center" vertical="center"/>
    </xf>
    <xf numFmtId="4" fontId="4" fillId="0" borderId="14" xfId="2" applyNumberFormat="1" applyFont="1" applyFill="1" applyBorder="1" applyAlignment="1">
      <alignment horizontal="center" vertical="center" wrapText="1"/>
    </xf>
    <xf numFmtId="4" fontId="0" fillId="4" borderId="14" xfId="0" applyNumberForma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/>
    <xf numFmtId="2" fontId="16" fillId="0" borderId="0" xfId="0" applyNumberFormat="1" applyFont="1" applyBorder="1" applyAlignment="1">
      <alignment horizontal="right" vertical="center"/>
    </xf>
    <xf numFmtId="0" fontId="17" fillId="0" borderId="0" xfId="11" applyFont="1" applyBorder="1" applyAlignment="1">
      <alignment wrapText="1"/>
    </xf>
    <xf numFmtId="0" fontId="16" fillId="0" borderId="0" xfId="0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3" xfId="2" applyNumberFormat="1" applyFont="1" applyFill="1" applyBorder="1" applyAlignment="1">
      <alignment horizontal="right" vertical="center" wrapText="1"/>
    </xf>
    <xf numFmtId="4" fontId="4" fillId="0" borderId="12" xfId="2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vertical="center"/>
    </xf>
    <xf numFmtId="2" fontId="16" fillId="0" borderId="0" xfId="0" applyNumberFormat="1" applyFont="1" applyBorder="1"/>
    <xf numFmtId="4" fontId="0" fillId="0" borderId="0" xfId="0" applyNumberFormat="1"/>
    <xf numFmtId="4" fontId="16" fillId="0" borderId="0" xfId="0" applyNumberFormat="1" applyFont="1"/>
    <xf numFmtId="10" fontId="7" fillId="0" borderId="1" xfId="3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2" borderId="2" xfId="2" applyFont="1" applyFill="1" applyBorder="1" applyAlignment="1">
      <alignment horizontal="right" vertical="center" wrapText="1"/>
    </xf>
    <xf numFmtId="0" fontId="6" fillId="2" borderId="8" xfId="2" applyFont="1" applyFill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 vertical="center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 wrapText="1"/>
    </xf>
  </cellXfs>
  <cellStyles count="12">
    <cellStyle name="Moeda" xfId="1" builtinId="4"/>
    <cellStyle name="Moeda 2" xfId="6" xr:uid="{00000000-0005-0000-0000-000001000000}"/>
    <cellStyle name="Normal" xfId="0" builtinId="0"/>
    <cellStyle name="Normal 2" xfId="2" xr:uid="{00000000-0005-0000-0000-000003000000}"/>
    <cellStyle name="Normal 2 2" xfId="8" xr:uid="{00000000-0005-0000-0000-000004000000}"/>
    <cellStyle name="Normal 2 5" xfId="10" xr:uid="{00000000-0005-0000-0000-000005000000}"/>
    <cellStyle name="Normal 20" xfId="11" xr:uid="{00000000-0005-0000-0000-000006000000}"/>
    <cellStyle name="Normal 3" xfId="4" xr:uid="{00000000-0005-0000-0000-000007000000}"/>
    <cellStyle name="Normal 3 2" xfId="9" xr:uid="{00000000-0005-0000-0000-000008000000}"/>
    <cellStyle name="Porcentagem 2" xfId="3" xr:uid="{00000000-0005-0000-0000-000009000000}"/>
    <cellStyle name="Porcentagem 3" xfId="7" xr:uid="{00000000-0005-0000-0000-00000A000000}"/>
    <cellStyle name="Vírgula 2" xfId="5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262561</xdr:colOff>
      <xdr:row>0</xdr:row>
      <xdr:rowOff>16933</xdr:rowOff>
    </xdr:from>
    <xdr:to>
      <xdr:col>13</xdr:col>
      <xdr:colOff>694267</xdr:colOff>
      <xdr:row>5</xdr:row>
      <xdr:rowOff>31908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7261" y="16933"/>
          <a:ext cx="2493340" cy="1079659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0</xdr:row>
      <xdr:rowOff>0</xdr:rowOff>
    </xdr:from>
    <xdr:to>
      <xdr:col>1</xdr:col>
      <xdr:colOff>870372</xdr:colOff>
      <xdr:row>5</xdr:row>
      <xdr:rowOff>203200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67" y="0"/>
          <a:ext cx="1287355" cy="126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tabSelected="1" view="pageBreakPreview" zoomScale="75" zoomScaleNormal="75" zoomScaleSheetLayoutView="75" workbookViewId="0">
      <selection activeCell="L54" sqref="L54"/>
    </sheetView>
  </sheetViews>
  <sheetFormatPr defaultColWidth="8.7109375" defaultRowHeight="15" x14ac:dyDescent="0.25"/>
  <cols>
    <col min="1" max="1" width="7.140625" style="27" customWidth="1"/>
    <col min="2" max="2" width="51.140625" style="5" customWidth="1"/>
    <col min="3" max="3" width="7.42578125" style="11" bestFit="1" customWidth="1"/>
    <col min="4" max="4" width="8.140625" style="11" bestFit="1" customWidth="1"/>
    <col min="5" max="5" width="13.42578125" style="11" customWidth="1"/>
    <col min="6" max="7" width="9.5703125" style="5" customWidth="1"/>
    <col min="8" max="8" width="9.5703125" style="8" customWidth="1"/>
    <col min="9" max="9" width="9.5703125" style="5" customWidth="1"/>
    <col min="10" max="10" width="12.5703125" style="5" customWidth="1"/>
    <col min="11" max="11" width="9.5703125" style="5" customWidth="1"/>
    <col min="12" max="12" width="10.28515625" style="5" customWidth="1"/>
    <col min="13" max="13" width="9.5703125" style="5" customWidth="1"/>
    <col min="14" max="14" width="11.5703125" style="7" customWidth="1"/>
    <col min="15" max="15" width="4.85546875" style="5" customWidth="1"/>
    <col min="16" max="16" width="14.140625" style="5" customWidth="1"/>
    <col min="17" max="16384" width="8.7109375" style="5"/>
  </cols>
  <sheetData>
    <row r="1" spans="1:14" ht="26.25" x14ac:dyDescent="0.35">
      <c r="A1" s="93" t="s">
        <v>22</v>
      </c>
      <c r="B1" s="93"/>
      <c r="E1" s="18" t="s">
        <v>25</v>
      </c>
    </row>
    <row r="2" spans="1:14" x14ac:dyDescent="0.25">
      <c r="B2" s="71"/>
      <c r="E2" s="94" t="s">
        <v>26</v>
      </c>
      <c r="F2" s="94"/>
      <c r="G2" s="94"/>
      <c r="H2" s="94"/>
      <c r="I2" s="94"/>
      <c r="J2" s="94"/>
    </row>
    <row r="3" spans="1:14" x14ac:dyDescent="0.25">
      <c r="A3" s="71"/>
      <c r="B3" s="72" t="s">
        <v>101</v>
      </c>
    </row>
    <row r="4" spans="1:14" x14ac:dyDescent="0.25">
      <c r="A4" s="71"/>
      <c r="B4" s="72" t="s">
        <v>102</v>
      </c>
    </row>
    <row r="5" spans="1:14" ht="14.45" customHeight="1" x14ac:dyDescent="0.25">
      <c r="A5" s="71"/>
      <c r="B5" s="12"/>
      <c r="C5" s="95" t="s">
        <v>95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30" x14ac:dyDescent="0.25">
      <c r="A6" s="71"/>
      <c r="B6" s="87" t="s">
        <v>93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ht="14.45" customHeight="1" x14ac:dyDescent="0.25">
      <c r="A7" s="71"/>
      <c r="B7" s="72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s="11" customFormat="1" ht="30.75" customHeight="1" x14ac:dyDescent="0.25">
      <c r="A8" s="97" t="s">
        <v>21</v>
      </c>
      <c r="B8" s="98"/>
      <c r="C8" s="98"/>
      <c r="D8" s="98"/>
      <c r="E8" s="98"/>
      <c r="F8" s="99" t="s">
        <v>13</v>
      </c>
      <c r="G8" s="100"/>
      <c r="H8" s="99" t="s">
        <v>14</v>
      </c>
      <c r="I8" s="100"/>
      <c r="J8" s="99" t="s">
        <v>15</v>
      </c>
      <c r="K8" s="100"/>
      <c r="L8" s="99" t="s">
        <v>16</v>
      </c>
      <c r="M8" s="101"/>
      <c r="N8" s="21"/>
    </row>
    <row r="9" spans="1:14" s="11" customFormat="1" ht="30" x14ac:dyDescent="0.25">
      <c r="A9" s="83" t="s">
        <v>0</v>
      </c>
      <c r="B9" s="51" t="s">
        <v>1</v>
      </c>
      <c r="C9" s="52" t="s">
        <v>2</v>
      </c>
      <c r="D9" s="53" t="s">
        <v>3</v>
      </c>
      <c r="E9" s="53" t="s">
        <v>4</v>
      </c>
      <c r="F9" s="23" t="s">
        <v>17</v>
      </c>
      <c r="G9" s="23" t="s">
        <v>18</v>
      </c>
      <c r="H9" s="24" t="s">
        <v>17</v>
      </c>
      <c r="I9" s="23" t="s">
        <v>18</v>
      </c>
      <c r="J9" s="23" t="s">
        <v>17</v>
      </c>
      <c r="K9" s="23" t="s">
        <v>18</v>
      </c>
      <c r="L9" s="23" t="s">
        <v>17</v>
      </c>
      <c r="M9" s="82" t="s">
        <v>18</v>
      </c>
      <c r="N9" s="25" t="s">
        <v>23</v>
      </c>
    </row>
    <row r="10" spans="1:14" s="11" customFormat="1" x14ac:dyDescent="0.25">
      <c r="A10" s="54" t="s">
        <v>5</v>
      </c>
      <c r="B10" s="54" t="s">
        <v>58</v>
      </c>
      <c r="C10" s="54"/>
      <c r="D10" s="55"/>
      <c r="E10" s="54"/>
      <c r="F10" s="19"/>
      <c r="G10" s="19"/>
      <c r="H10" s="20"/>
      <c r="I10" s="19"/>
      <c r="J10" s="19"/>
      <c r="K10" s="19"/>
      <c r="L10" s="19"/>
      <c r="M10" s="19"/>
      <c r="N10" s="21"/>
    </row>
    <row r="11" spans="1:14" s="11" customFormat="1" x14ac:dyDescent="0.25">
      <c r="A11" s="56" t="s">
        <v>6</v>
      </c>
      <c r="B11" s="56" t="s">
        <v>59</v>
      </c>
      <c r="C11" s="57" t="s">
        <v>9</v>
      </c>
      <c r="D11" s="58">
        <v>6</v>
      </c>
      <c r="E11" s="59">
        <v>223.29</v>
      </c>
      <c r="F11" s="34">
        <v>6</v>
      </c>
      <c r="G11" s="31">
        <f>F11/D11</f>
        <v>1</v>
      </c>
      <c r="H11" s="84"/>
      <c r="I11" s="33">
        <f>H11/D11</f>
        <v>0</v>
      </c>
      <c r="J11" s="34">
        <f>H11+F11</f>
        <v>6</v>
      </c>
      <c r="K11" s="31">
        <f>J11/D11</f>
        <v>1</v>
      </c>
      <c r="L11" s="35">
        <f>D11-J11</f>
        <v>0</v>
      </c>
      <c r="M11" s="33">
        <f>L11/D11</f>
        <v>0</v>
      </c>
      <c r="N11" s="36">
        <f>H11*E11</f>
        <v>0</v>
      </c>
    </row>
    <row r="12" spans="1:14" s="11" customFormat="1" ht="25.5" x14ac:dyDescent="0.25">
      <c r="A12" s="60" t="s">
        <v>30</v>
      </c>
      <c r="B12" s="60" t="s">
        <v>60</v>
      </c>
      <c r="C12" s="61" t="s">
        <v>90</v>
      </c>
      <c r="D12" s="62">
        <v>30</v>
      </c>
      <c r="E12" s="63">
        <v>23.65</v>
      </c>
      <c r="F12" s="41">
        <v>30</v>
      </c>
      <c r="G12" s="38">
        <f>F12/D12</f>
        <v>1</v>
      </c>
      <c r="H12" s="85"/>
      <c r="I12" s="40">
        <f t="shared" ref="I12:I19" si="0">H12/D12</f>
        <v>0</v>
      </c>
      <c r="J12" s="41">
        <f t="shared" ref="J12:J19" si="1">H12+F12</f>
        <v>30</v>
      </c>
      <c r="K12" s="38">
        <f t="shared" ref="K12:K19" si="2">J12/D12</f>
        <v>1</v>
      </c>
      <c r="L12" s="42">
        <f t="shared" ref="L12:L19" si="3">D12-J12</f>
        <v>0</v>
      </c>
      <c r="M12" s="40">
        <f t="shared" ref="M12:M19" si="4">L12/D12</f>
        <v>0</v>
      </c>
      <c r="N12" s="43">
        <f>H12*E12</f>
        <v>0</v>
      </c>
    </row>
    <row r="13" spans="1:14" s="11" customFormat="1" ht="38.25" x14ac:dyDescent="0.25">
      <c r="A13" s="60" t="s">
        <v>31</v>
      </c>
      <c r="B13" s="60" t="s">
        <v>61</v>
      </c>
      <c r="C13" s="61" t="s">
        <v>8</v>
      </c>
      <c r="D13" s="62">
        <v>18</v>
      </c>
      <c r="E13" s="63">
        <v>64.08</v>
      </c>
      <c r="F13" s="41">
        <v>18</v>
      </c>
      <c r="G13" s="38">
        <f t="shared" ref="G13:G42" si="5">F13/D13</f>
        <v>1</v>
      </c>
      <c r="H13" s="85"/>
      <c r="I13" s="40">
        <f t="shared" si="0"/>
        <v>0</v>
      </c>
      <c r="J13" s="41">
        <f t="shared" si="1"/>
        <v>18</v>
      </c>
      <c r="K13" s="38">
        <f t="shared" si="2"/>
        <v>1</v>
      </c>
      <c r="L13" s="42">
        <f t="shared" si="3"/>
        <v>0</v>
      </c>
      <c r="M13" s="40">
        <f t="shared" si="4"/>
        <v>0</v>
      </c>
      <c r="N13" s="43">
        <f>H13*E13</f>
        <v>0</v>
      </c>
    </row>
    <row r="14" spans="1:14" s="11" customFormat="1" x14ac:dyDescent="0.25">
      <c r="A14" s="60" t="s">
        <v>32</v>
      </c>
      <c r="B14" s="60" t="s">
        <v>62</v>
      </c>
      <c r="C14" s="61" t="s">
        <v>9</v>
      </c>
      <c r="D14" s="62">
        <v>485.1</v>
      </c>
      <c r="E14" s="63">
        <v>8.33</v>
      </c>
      <c r="F14" s="41">
        <v>485.1</v>
      </c>
      <c r="G14" s="38">
        <f t="shared" si="5"/>
        <v>1</v>
      </c>
      <c r="H14" s="85"/>
      <c r="I14" s="40">
        <f t="shared" si="0"/>
        <v>0</v>
      </c>
      <c r="J14" s="41">
        <f t="shared" si="1"/>
        <v>485.1</v>
      </c>
      <c r="K14" s="38">
        <f t="shared" si="2"/>
        <v>1</v>
      </c>
      <c r="L14" s="42">
        <f t="shared" si="3"/>
        <v>0</v>
      </c>
      <c r="M14" s="40">
        <f t="shared" si="4"/>
        <v>0</v>
      </c>
      <c r="N14" s="43">
        <f>H14*E14</f>
        <v>0</v>
      </c>
    </row>
    <row r="15" spans="1:14" s="11" customFormat="1" x14ac:dyDescent="0.25">
      <c r="A15" s="60" t="s">
        <v>33</v>
      </c>
      <c r="B15" s="60" t="s">
        <v>62</v>
      </c>
      <c r="C15" s="61" t="s">
        <v>9</v>
      </c>
      <c r="D15" s="62">
        <v>1440.36</v>
      </c>
      <c r="E15" s="63">
        <v>8.33</v>
      </c>
      <c r="F15" s="41">
        <v>1440.36</v>
      </c>
      <c r="G15" s="38">
        <f t="shared" si="5"/>
        <v>1</v>
      </c>
      <c r="H15" s="85"/>
      <c r="I15" s="40">
        <f t="shared" si="0"/>
        <v>0</v>
      </c>
      <c r="J15" s="41">
        <f t="shared" si="1"/>
        <v>1440.36</v>
      </c>
      <c r="K15" s="38">
        <f t="shared" si="2"/>
        <v>1</v>
      </c>
      <c r="L15" s="42">
        <f t="shared" si="3"/>
        <v>0</v>
      </c>
      <c r="M15" s="40">
        <f t="shared" si="4"/>
        <v>0</v>
      </c>
      <c r="N15" s="43">
        <f>H15*E15</f>
        <v>0</v>
      </c>
    </row>
    <row r="16" spans="1:14" s="11" customFormat="1" x14ac:dyDescent="0.25">
      <c r="A16" s="60" t="s">
        <v>34</v>
      </c>
      <c r="B16" s="60" t="s">
        <v>63</v>
      </c>
      <c r="C16" s="61" t="s">
        <v>9</v>
      </c>
      <c r="D16" s="62">
        <v>45.19</v>
      </c>
      <c r="E16" s="63">
        <v>8.2799999999999994</v>
      </c>
      <c r="F16" s="41">
        <v>45.19</v>
      </c>
      <c r="G16" s="38">
        <f t="shared" si="5"/>
        <v>1</v>
      </c>
      <c r="H16" s="85"/>
      <c r="I16" s="40">
        <f t="shared" si="0"/>
        <v>0</v>
      </c>
      <c r="J16" s="41">
        <f t="shared" si="1"/>
        <v>45.19</v>
      </c>
      <c r="K16" s="38">
        <f t="shared" si="2"/>
        <v>1</v>
      </c>
      <c r="L16" s="42">
        <f t="shared" si="3"/>
        <v>0</v>
      </c>
      <c r="M16" s="40">
        <f t="shared" si="4"/>
        <v>0</v>
      </c>
      <c r="N16" s="43">
        <f t="shared" ref="N16:N18" si="6">H16*E16</f>
        <v>0</v>
      </c>
    </row>
    <row r="17" spans="1:16" s="11" customFormat="1" ht="25.5" x14ac:dyDescent="0.25">
      <c r="A17" s="60" t="s">
        <v>35</v>
      </c>
      <c r="B17" s="60" t="s">
        <v>64</v>
      </c>
      <c r="C17" s="61" t="s">
        <v>9</v>
      </c>
      <c r="D17" s="62">
        <v>41.7</v>
      </c>
      <c r="E17" s="63">
        <v>38.69</v>
      </c>
      <c r="F17" s="41">
        <v>41.7</v>
      </c>
      <c r="G17" s="38">
        <f t="shared" si="5"/>
        <v>1</v>
      </c>
      <c r="H17" s="85"/>
      <c r="I17" s="40">
        <f t="shared" si="0"/>
        <v>0</v>
      </c>
      <c r="J17" s="41">
        <f t="shared" si="1"/>
        <v>41.7</v>
      </c>
      <c r="K17" s="38">
        <f t="shared" si="2"/>
        <v>1</v>
      </c>
      <c r="L17" s="42">
        <f t="shared" si="3"/>
        <v>0</v>
      </c>
      <c r="M17" s="40">
        <f t="shared" si="4"/>
        <v>0</v>
      </c>
      <c r="N17" s="43">
        <f t="shared" si="6"/>
        <v>0</v>
      </c>
    </row>
    <row r="18" spans="1:16" s="11" customFormat="1" ht="25.5" x14ac:dyDescent="0.25">
      <c r="A18" s="60" t="s">
        <v>36</v>
      </c>
      <c r="B18" s="60" t="s">
        <v>65</v>
      </c>
      <c r="C18" s="61" t="s">
        <v>9</v>
      </c>
      <c r="D18" s="62">
        <v>25.2</v>
      </c>
      <c r="E18" s="63">
        <v>10.62</v>
      </c>
      <c r="F18" s="41">
        <v>25.2</v>
      </c>
      <c r="G18" s="38">
        <f t="shared" si="5"/>
        <v>1</v>
      </c>
      <c r="H18" s="85"/>
      <c r="I18" s="40">
        <f t="shared" si="0"/>
        <v>0</v>
      </c>
      <c r="J18" s="41">
        <f t="shared" si="1"/>
        <v>25.2</v>
      </c>
      <c r="K18" s="38">
        <f t="shared" si="2"/>
        <v>1</v>
      </c>
      <c r="L18" s="42">
        <f t="shared" si="3"/>
        <v>0</v>
      </c>
      <c r="M18" s="40">
        <f t="shared" si="4"/>
        <v>0</v>
      </c>
      <c r="N18" s="43">
        <f t="shared" si="6"/>
        <v>0</v>
      </c>
    </row>
    <row r="19" spans="1:16" s="11" customFormat="1" x14ac:dyDescent="0.25">
      <c r="A19" s="64" t="s">
        <v>37</v>
      </c>
      <c r="B19" s="64" t="s">
        <v>66</v>
      </c>
      <c r="C19" s="65" t="s">
        <v>8</v>
      </c>
      <c r="D19" s="66">
        <v>5</v>
      </c>
      <c r="E19" s="67">
        <v>88.56</v>
      </c>
      <c r="F19" s="44">
        <v>2.5</v>
      </c>
      <c r="G19" s="45">
        <f t="shared" si="5"/>
        <v>0.5</v>
      </c>
      <c r="H19" s="46">
        <v>2.5</v>
      </c>
      <c r="I19" s="47">
        <f t="shared" si="0"/>
        <v>0.5</v>
      </c>
      <c r="J19" s="48">
        <f t="shared" si="1"/>
        <v>5</v>
      </c>
      <c r="K19" s="45">
        <f t="shared" si="2"/>
        <v>1</v>
      </c>
      <c r="L19" s="49">
        <f t="shared" si="3"/>
        <v>0</v>
      </c>
      <c r="M19" s="47">
        <f t="shared" si="4"/>
        <v>0</v>
      </c>
      <c r="N19" s="50">
        <f>H19*E19</f>
        <v>221.4</v>
      </c>
    </row>
    <row r="20" spans="1:16" s="11" customFormat="1" x14ac:dyDescent="0.25">
      <c r="A20" s="68" t="s">
        <v>12</v>
      </c>
      <c r="B20" s="68" t="s">
        <v>67</v>
      </c>
      <c r="C20" s="68"/>
      <c r="D20" s="69"/>
      <c r="E20" s="68"/>
      <c r="F20" s="30"/>
      <c r="G20" s="30"/>
      <c r="H20" s="30"/>
      <c r="I20" s="30"/>
      <c r="J20" s="30"/>
      <c r="K20" s="30"/>
      <c r="L20" s="30"/>
      <c r="M20" s="30"/>
      <c r="N20" s="30"/>
    </row>
    <row r="21" spans="1:16" s="11" customFormat="1" ht="25.5" x14ac:dyDescent="0.25">
      <c r="A21" s="56" t="s">
        <v>11</v>
      </c>
      <c r="B21" s="56" t="s">
        <v>68</v>
      </c>
      <c r="C21" s="57" t="s">
        <v>91</v>
      </c>
      <c r="D21" s="58">
        <v>0.4</v>
      </c>
      <c r="E21" s="59">
        <v>21995.62</v>
      </c>
      <c r="F21" s="34">
        <v>0.26600000000000001</v>
      </c>
      <c r="G21" s="31">
        <f t="shared" si="5"/>
        <v>0.66500000000000004</v>
      </c>
      <c r="H21" s="32">
        <v>0.13400000000000001</v>
      </c>
      <c r="I21" s="33">
        <f t="shared" ref="I21:I42" si="7">H21/D21</f>
        <v>0.33500000000000002</v>
      </c>
      <c r="J21" s="34">
        <f>H21+F21</f>
        <v>0.4</v>
      </c>
      <c r="K21" s="31">
        <f>J21/D21</f>
        <v>1</v>
      </c>
      <c r="L21" s="35">
        <f>D21-J21</f>
        <v>0</v>
      </c>
      <c r="M21" s="33">
        <f t="shared" ref="M21:M42" si="8">L21/D21</f>
        <v>0</v>
      </c>
      <c r="N21" s="36">
        <f>H21*E21</f>
        <v>2947.4130800000003</v>
      </c>
    </row>
    <row r="22" spans="1:16" s="11" customFormat="1" ht="25.5" x14ac:dyDescent="0.25">
      <c r="A22" s="64" t="s">
        <v>38</v>
      </c>
      <c r="B22" s="64" t="s">
        <v>69</v>
      </c>
      <c r="C22" s="65" t="s">
        <v>92</v>
      </c>
      <c r="D22" s="66">
        <v>264</v>
      </c>
      <c r="E22" s="67">
        <v>26.63</v>
      </c>
      <c r="F22" s="48">
        <v>180</v>
      </c>
      <c r="G22" s="45">
        <f t="shared" si="5"/>
        <v>0.68181818181818177</v>
      </c>
      <c r="H22" s="46">
        <v>84</v>
      </c>
      <c r="I22" s="47">
        <f t="shared" si="7"/>
        <v>0.31818181818181818</v>
      </c>
      <c r="J22" s="34">
        <f>H22+F22</f>
        <v>264</v>
      </c>
      <c r="K22" s="45">
        <f>J22/D22</f>
        <v>1</v>
      </c>
      <c r="L22" s="49">
        <f t="shared" ref="L22:L42" si="9">D22-J22</f>
        <v>0</v>
      </c>
      <c r="M22" s="47">
        <f t="shared" si="8"/>
        <v>0</v>
      </c>
      <c r="N22" s="50">
        <f>H22*E22</f>
        <v>2236.92</v>
      </c>
    </row>
    <row r="23" spans="1:16" s="11" customFormat="1" x14ac:dyDescent="0.25">
      <c r="A23" s="68" t="s">
        <v>10</v>
      </c>
      <c r="B23" s="68" t="s">
        <v>70</v>
      </c>
      <c r="C23" s="68"/>
      <c r="D23" s="69"/>
      <c r="E23" s="68"/>
      <c r="F23" s="30"/>
      <c r="G23" s="30"/>
      <c r="H23" s="30"/>
      <c r="I23" s="30"/>
      <c r="J23" s="30"/>
      <c r="K23" s="30"/>
      <c r="L23" s="30"/>
      <c r="M23" s="30"/>
      <c r="N23" s="30"/>
    </row>
    <row r="24" spans="1:16" s="11" customFormat="1" ht="59.1" customHeight="1" x14ac:dyDescent="0.25">
      <c r="A24" s="56" t="s">
        <v>39</v>
      </c>
      <c r="B24" s="56" t="s">
        <v>71</v>
      </c>
      <c r="C24" s="57" t="s">
        <v>9</v>
      </c>
      <c r="D24" s="58">
        <v>18</v>
      </c>
      <c r="E24" s="59">
        <v>143.85</v>
      </c>
      <c r="F24" s="34">
        <v>18</v>
      </c>
      <c r="G24" s="31">
        <f t="shared" si="5"/>
        <v>1</v>
      </c>
      <c r="H24" s="84"/>
      <c r="I24" s="33">
        <f>H24/D24</f>
        <v>0</v>
      </c>
      <c r="J24" s="34">
        <f t="shared" ref="J24:J42" si="10">H24+F24</f>
        <v>18</v>
      </c>
      <c r="K24" s="31">
        <f t="shared" ref="K24:K42" si="11">J24/D24</f>
        <v>1</v>
      </c>
      <c r="L24" s="35">
        <f t="shared" si="9"/>
        <v>0</v>
      </c>
      <c r="M24" s="33">
        <f t="shared" si="8"/>
        <v>0</v>
      </c>
      <c r="N24" s="36">
        <f t="shared" ref="N24:N31" si="12">H24*E24</f>
        <v>0</v>
      </c>
    </row>
    <row r="25" spans="1:16" s="11" customFormat="1" ht="38.25" x14ac:dyDescent="0.25">
      <c r="A25" s="60" t="s">
        <v>40</v>
      </c>
      <c r="B25" s="60" t="s">
        <v>72</v>
      </c>
      <c r="C25" s="61" t="s">
        <v>9</v>
      </c>
      <c r="D25" s="62">
        <v>38.479999999999997</v>
      </c>
      <c r="E25" s="63">
        <v>78.92</v>
      </c>
      <c r="F25" s="41">
        <v>38.479999999999997</v>
      </c>
      <c r="G25" s="38">
        <f t="shared" si="5"/>
        <v>1</v>
      </c>
      <c r="H25" s="85"/>
      <c r="I25" s="40">
        <f t="shared" si="7"/>
        <v>0</v>
      </c>
      <c r="J25" s="41">
        <f t="shared" si="10"/>
        <v>38.479999999999997</v>
      </c>
      <c r="K25" s="38">
        <f t="shared" si="11"/>
        <v>1</v>
      </c>
      <c r="L25" s="42">
        <f t="shared" si="9"/>
        <v>0</v>
      </c>
      <c r="M25" s="40">
        <f t="shared" si="8"/>
        <v>0</v>
      </c>
      <c r="N25" s="43">
        <f t="shared" si="12"/>
        <v>0</v>
      </c>
    </row>
    <row r="26" spans="1:16" s="11" customFormat="1" x14ac:dyDescent="0.25">
      <c r="A26" s="60" t="s">
        <v>41</v>
      </c>
      <c r="B26" s="60" t="s">
        <v>73</v>
      </c>
      <c r="C26" s="61" t="s">
        <v>9</v>
      </c>
      <c r="D26" s="62">
        <v>204.55</v>
      </c>
      <c r="E26" s="63">
        <v>123.82</v>
      </c>
      <c r="F26" s="41">
        <f>D26</f>
        <v>204.55</v>
      </c>
      <c r="G26" s="38">
        <f t="shared" si="5"/>
        <v>1</v>
      </c>
      <c r="H26" s="85"/>
      <c r="I26" s="40">
        <f>H26/D26</f>
        <v>0</v>
      </c>
      <c r="J26" s="41">
        <f t="shared" si="10"/>
        <v>204.55</v>
      </c>
      <c r="K26" s="38">
        <f t="shared" si="11"/>
        <v>1</v>
      </c>
      <c r="L26" s="42">
        <f t="shared" si="9"/>
        <v>0</v>
      </c>
      <c r="M26" s="40">
        <f t="shared" si="8"/>
        <v>0</v>
      </c>
      <c r="N26" s="43">
        <f t="shared" si="12"/>
        <v>0</v>
      </c>
    </row>
    <row r="27" spans="1:16" s="11" customFormat="1" x14ac:dyDescent="0.25">
      <c r="A27" s="60" t="s">
        <v>42</v>
      </c>
      <c r="B27" s="60" t="s">
        <v>74</v>
      </c>
      <c r="C27" s="61" t="s">
        <v>9</v>
      </c>
      <c r="D27" s="62">
        <v>47.96</v>
      </c>
      <c r="E27" s="63">
        <v>102.84</v>
      </c>
      <c r="F27" s="41">
        <f>D27</f>
        <v>47.96</v>
      </c>
      <c r="G27" s="38">
        <f t="shared" si="5"/>
        <v>1</v>
      </c>
      <c r="H27" s="85"/>
      <c r="I27" s="40">
        <f t="shared" si="7"/>
        <v>0</v>
      </c>
      <c r="J27" s="41">
        <f t="shared" si="10"/>
        <v>47.96</v>
      </c>
      <c r="K27" s="38">
        <f t="shared" si="11"/>
        <v>1</v>
      </c>
      <c r="L27" s="42">
        <f t="shared" si="9"/>
        <v>0</v>
      </c>
      <c r="M27" s="40">
        <f t="shared" si="8"/>
        <v>0</v>
      </c>
      <c r="N27" s="43">
        <f t="shared" si="12"/>
        <v>0</v>
      </c>
    </row>
    <row r="28" spans="1:16" s="11" customFormat="1" x14ac:dyDescent="0.25">
      <c r="A28" s="60" t="s">
        <v>43</v>
      </c>
      <c r="B28" s="60" t="s">
        <v>75</v>
      </c>
      <c r="C28" s="61" t="s">
        <v>9</v>
      </c>
      <c r="D28" s="62">
        <v>242.6</v>
      </c>
      <c r="E28" s="63">
        <v>26.4</v>
      </c>
      <c r="F28" s="41">
        <f>D28</f>
        <v>242.6</v>
      </c>
      <c r="G28" s="38">
        <f t="shared" si="5"/>
        <v>1</v>
      </c>
      <c r="H28" s="85"/>
      <c r="I28" s="40">
        <f t="shared" si="7"/>
        <v>0</v>
      </c>
      <c r="J28" s="41">
        <f t="shared" si="10"/>
        <v>242.6</v>
      </c>
      <c r="K28" s="38">
        <f t="shared" si="11"/>
        <v>1</v>
      </c>
      <c r="L28" s="42">
        <f t="shared" si="9"/>
        <v>0</v>
      </c>
      <c r="M28" s="40">
        <f t="shared" si="8"/>
        <v>0</v>
      </c>
      <c r="N28" s="43">
        <f t="shared" si="12"/>
        <v>0</v>
      </c>
    </row>
    <row r="29" spans="1:16" s="11" customFormat="1" x14ac:dyDescent="0.25">
      <c r="A29" s="60" t="s">
        <v>44</v>
      </c>
      <c r="B29" s="60" t="s">
        <v>76</v>
      </c>
      <c r="C29" s="61" t="s">
        <v>9</v>
      </c>
      <c r="D29" s="62">
        <v>720.2</v>
      </c>
      <c r="E29" s="63">
        <v>19.989999999999998</v>
      </c>
      <c r="F29" s="41">
        <f>D29</f>
        <v>720.2</v>
      </c>
      <c r="G29" s="38">
        <f t="shared" si="5"/>
        <v>1</v>
      </c>
      <c r="H29" s="85"/>
      <c r="I29" s="40">
        <f t="shared" si="7"/>
        <v>0</v>
      </c>
      <c r="J29" s="41">
        <f t="shared" si="10"/>
        <v>720.2</v>
      </c>
      <c r="K29" s="38">
        <f t="shared" si="11"/>
        <v>1</v>
      </c>
      <c r="L29" s="42">
        <f t="shared" si="9"/>
        <v>0</v>
      </c>
      <c r="M29" s="40">
        <f t="shared" si="8"/>
        <v>0</v>
      </c>
      <c r="N29" s="43">
        <f t="shared" si="12"/>
        <v>0</v>
      </c>
    </row>
    <row r="30" spans="1:16" s="11" customFormat="1" x14ac:dyDescent="0.25">
      <c r="A30" s="60" t="s">
        <v>45</v>
      </c>
      <c r="B30" s="60" t="s">
        <v>77</v>
      </c>
      <c r="C30" s="61" t="s">
        <v>9</v>
      </c>
      <c r="D30" s="62">
        <v>485.1</v>
      </c>
      <c r="E30" s="63">
        <v>14.75</v>
      </c>
      <c r="F30" s="37"/>
      <c r="G30" s="38">
        <f t="shared" si="5"/>
        <v>0</v>
      </c>
      <c r="H30" s="39">
        <f>D30</f>
        <v>485.1</v>
      </c>
      <c r="I30" s="40">
        <f t="shared" si="7"/>
        <v>1</v>
      </c>
      <c r="J30" s="41">
        <f t="shared" si="10"/>
        <v>485.1</v>
      </c>
      <c r="K30" s="38">
        <f t="shared" si="11"/>
        <v>1</v>
      </c>
      <c r="L30" s="42">
        <f t="shared" si="9"/>
        <v>0</v>
      </c>
      <c r="M30" s="40">
        <f t="shared" si="8"/>
        <v>0</v>
      </c>
      <c r="N30" s="43">
        <f t="shared" si="12"/>
        <v>7155.2250000000004</v>
      </c>
    </row>
    <row r="31" spans="1:16" s="11" customFormat="1" ht="38.25" x14ac:dyDescent="0.25">
      <c r="A31" s="60" t="s">
        <v>46</v>
      </c>
      <c r="B31" s="60" t="s">
        <v>78</v>
      </c>
      <c r="C31" s="61" t="s">
        <v>9</v>
      </c>
      <c r="D31" s="62">
        <v>1440.36</v>
      </c>
      <c r="E31" s="63">
        <v>16.399999999999999</v>
      </c>
      <c r="F31" s="41">
        <v>281</v>
      </c>
      <c r="G31" s="38">
        <f t="shared" si="5"/>
        <v>0.19509011635979895</v>
      </c>
      <c r="H31" s="39">
        <v>1159.3599999999999</v>
      </c>
      <c r="I31" s="40">
        <f t="shared" si="7"/>
        <v>0.804909883640201</v>
      </c>
      <c r="J31" s="41">
        <f t="shared" si="10"/>
        <v>1440.36</v>
      </c>
      <c r="K31" s="38">
        <f t="shared" si="11"/>
        <v>1</v>
      </c>
      <c r="L31" s="42">
        <f t="shared" si="9"/>
        <v>0</v>
      </c>
      <c r="M31" s="40">
        <f t="shared" si="8"/>
        <v>0</v>
      </c>
      <c r="N31" s="43">
        <f t="shared" si="12"/>
        <v>19013.503999999997</v>
      </c>
      <c r="P31" s="88"/>
    </row>
    <row r="32" spans="1:16" s="11" customFormat="1" ht="25.5" x14ac:dyDescent="0.25">
      <c r="A32" s="60" t="s">
        <v>47</v>
      </c>
      <c r="B32" s="60" t="s">
        <v>79</v>
      </c>
      <c r="C32" s="61" t="s">
        <v>29</v>
      </c>
      <c r="D32" s="62">
        <v>557.5</v>
      </c>
      <c r="E32" s="63">
        <v>1.52</v>
      </c>
      <c r="F32" s="37"/>
      <c r="G32" s="38">
        <f t="shared" si="5"/>
        <v>0</v>
      </c>
      <c r="H32" s="39">
        <f>D32</f>
        <v>557.5</v>
      </c>
      <c r="I32" s="40">
        <f t="shared" si="7"/>
        <v>1</v>
      </c>
      <c r="J32" s="41">
        <f t="shared" si="10"/>
        <v>557.5</v>
      </c>
      <c r="K32" s="38">
        <f t="shared" si="11"/>
        <v>1</v>
      </c>
      <c r="L32" s="42">
        <f t="shared" si="9"/>
        <v>0</v>
      </c>
      <c r="M32" s="40">
        <f t="shared" si="8"/>
        <v>0</v>
      </c>
      <c r="N32" s="43">
        <f t="shared" ref="N32:N42" si="13">H32*E32</f>
        <v>847.4</v>
      </c>
    </row>
    <row r="33" spans="1:14" s="11" customFormat="1" ht="51" x14ac:dyDescent="0.25">
      <c r="A33" s="60" t="s">
        <v>48</v>
      </c>
      <c r="B33" s="60" t="s">
        <v>80</v>
      </c>
      <c r="C33" s="61" t="s">
        <v>9</v>
      </c>
      <c r="D33" s="62">
        <v>44</v>
      </c>
      <c r="E33" s="63">
        <v>28.9</v>
      </c>
      <c r="F33" s="41">
        <v>22</v>
      </c>
      <c r="G33" s="38">
        <f t="shared" si="5"/>
        <v>0.5</v>
      </c>
      <c r="H33" s="39">
        <v>22</v>
      </c>
      <c r="I33" s="40">
        <f t="shared" si="7"/>
        <v>0.5</v>
      </c>
      <c r="J33" s="41">
        <f t="shared" si="10"/>
        <v>44</v>
      </c>
      <c r="K33" s="38">
        <f t="shared" si="11"/>
        <v>1</v>
      </c>
      <c r="L33" s="42">
        <f t="shared" si="9"/>
        <v>0</v>
      </c>
      <c r="M33" s="40">
        <f t="shared" si="8"/>
        <v>0</v>
      </c>
      <c r="N33" s="43">
        <f>H33*E33</f>
        <v>635.79999999999995</v>
      </c>
    </row>
    <row r="34" spans="1:14" s="11" customFormat="1" ht="38.25" x14ac:dyDescent="0.25">
      <c r="A34" s="60" t="s">
        <v>49</v>
      </c>
      <c r="B34" s="60" t="s">
        <v>81</v>
      </c>
      <c r="C34" s="61" t="s">
        <v>9</v>
      </c>
      <c r="D34" s="62">
        <v>93.66</v>
      </c>
      <c r="E34" s="63">
        <v>20.010000000000002</v>
      </c>
      <c r="F34" s="37"/>
      <c r="G34" s="38">
        <f t="shared" si="5"/>
        <v>0</v>
      </c>
      <c r="H34" s="39">
        <f>D34</f>
        <v>93.66</v>
      </c>
      <c r="I34" s="40">
        <f t="shared" si="7"/>
        <v>1</v>
      </c>
      <c r="J34" s="41">
        <f t="shared" si="10"/>
        <v>93.66</v>
      </c>
      <c r="K34" s="38">
        <f t="shared" si="11"/>
        <v>1</v>
      </c>
      <c r="L34" s="42">
        <f t="shared" si="9"/>
        <v>0</v>
      </c>
      <c r="M34" s="40">
        <f t="shared" si="8"/>
        <v>0</v>
      </c>
      <c r="N34" s="43">
        <f t="shared" si="13"/>
        <v>1874.1366</v>
      </c>
    </row>
    <row r="35" spans="1:14" s="11" customFormat="1" ht="38.25" x14ac:dyDescent="0.25">
      <c r="A35" s="60" t="s">
        <v>50</v>
      </c>
      <c r="B35" s="60" t="s">
        <v>82</v>
      </c>
      <c r="C35" s="61" t="s">
        <v>7</v>
      </c>
      <c r="D35" s="62">
        <v>30</v>
      </c>
      <c r="E35" s="63">
        <v>0.74</v>
      </c>
      <c r="F35" s="37"/>
      <c r="G35" s="38">
        <f t="shared" si="5"/>
        <v>0</v>
      </c>
      <c r="H35" s="39">
        <f>D35</f>
        <v>30</v>
      </c>
      <c r="I35" s="40">
        <f t="shared" si="7"/>
        <v>1</v>
      </c>
      <c r="J35" s="41">
        <f t="shared" si="10"/>
        <v>30</v>
      </c>
      <c r="K35" s="38">
        <f t="shared" si="11"/>
        <v>1</v>
      </c>
      <c r="L35" s="42">
        <f t="shared" si="9"/>
        <v>0</v>
      </c>
      <c r="M35" s="40">
        <f t="shared" si="8"/>
        <v>0</v>
      </c>
      <c r="N35" s="43">
        <f t="shared" si="13"/>
        <v>22.2</v>
      </c>
    </row>
    <row r="36" spans="1:14" s="11" customFormat="1" ht="43.5" customHeight="1" x14ac:dyDescent="0.25">
      <c r="A36" s="60" t="s">
        <v>51</v>
      </c>
      <c r="B36" s="60" t="s">
        <v>83</v>
      </c>
      <c r="C36" s="61" t="s">
        <v>7</v>
      </c>
      <c r="D36" s="62">
        <v>20</v>
      </c>
      <c r="E36" s="63">
        <v>84.8</v>
      </c>
      <c r="F36" s="37"/>
      <c r="G36" s="38">
        <f t="shared" si="5"/>
        <v>0</v>
      </c>
      <c r="H36" s="39">
        <f>D36</f>
        <v>20</v>
      </c>
      <c r="I36" s="40">
        <f t="shared" si="7"/>
        <v>1</v>
      </c>
      <c r="J36" s="41">
        <f t="shared" si="10"/>
        <v>20</v>
      </c>
      <c r="K36" s="38">
        <f t="shared" si="11"/>
        <v>1</v>
      </c>
      <c r="L36" s="42">
        <f t="shared" si="9"/>
        <v>0</v>
      </c>
      <c r="M36" s="40">
        <f t="shared" si="8"/>
        <v>0</v>
      </c>
      <c r="N36" s="43">
        <f t="shared" si="13"/>
        <v>1696</v>
      </c>
    </row>
    <row r="37" spans="1:14" s="11" customFormat="1" ht="38.25" x14ac:dyDescent="0.25">
      <c r="A37" s="60" t="s">
        <v>52</v>
      </c>
      <c r="B37" s="60" t="s">
        <v>84</v>
      </c>
      <c r="C37" s="61" t="s">
        <v>7</v>
      </c>
      <c r="D37" s="62">
        <v>20</v>
      </c>
      <c r="E37" s="63">
        <v>31.7</v>
      </c>
      <c r="F37" s="37"/>
      <c r="G37" s="38">
        <f t="shared" si="5"/>
        <v>0</v>
      </c>
      <c r="H37" s="39">
        <f>D37</f>
        <v>20</v>
      </c>
      <c r="I37" s="40">
        <f t="shared" si="7"/>
        <v>1</v>
      </c>
      <c r="J37" s="41">
        <f t="shared" si="10"/>
        <v>20</v>
      </c>
      <c r="K37" s="38">
        <f t="shared" si="11"/>
        <v>1</v>
      </c>
      <c r="L37" s="42">
        <f t="shared" si="9"/>
        <v>0</v>
      </c>
      <c r="M37" s="40">
        <f t="shared" si="8"/>
        <v>0</v>
      </c>
      <c r="N37" s="43">
        <f t="shared" si="13"/>
        <v>634</v>
      </c>
    </row>
    <row r="38" spans="1:14" s="11" customFormat="1" ht="51" x14ac:dyDescent="0.25">
      <c r="A38" s="60" t="s">
        <v>53</v>
      </c>
      <c r="B38" s="60" t="s">
        <v>85</v>
      </c>
      <c r="C38" s="61" t="s">
        <v>7</v>
      </c>
      <c r="D38" s="62">
        <v>8</v>
      </c>
      <c r="E38" s="63">
        <v>125.12</v>
      </c>
      <c r="F38" s="41">
        <v>8</v>
      </c>
      <c r="G38" s="38">
        <f t="shared" si="5"/>
        <v>1</v>
      </c>
      <c r="H38" s="85"/>
      <c r="I38" s="40">
        <f t="shared" si="7"/>
        <v>0</v>
      </c>
      <c r="J38" s="41">
        <f t="shared" si="10"/>
        <v>8</v>
      </c>
      <c r="K38" s="38">
        <f t="shared" si="11"/>
        <v>1</v>
      </c>
      <c r="L38" s="42">
        <f t="shared" si="9"/>
        <v>0</v>
      </c>
      <c r="M38" s="40">
        <f t="shared" si="8"/>
        <v>0</v>
      </c>
      <c r="N38" s="43">
        <f>H38*E38</f>
        <v>0</v>
      </c>
    </row>
    <row r="39" spans="1:14" s="11" customFormat="1" ht="68.45" customHeight="1" x14ac:dyDescent="0.25">
      <c r="A39" s="60" t="s">
        <v>54</v>
      </c>
      <c r="B39" s="60" t="s">
        <v>86</v>
      </c>
      <c r="C39" s="61" t="s">
        <v>7</v>
      </c>
      <c r="D39" s="62">
        <v>4</v>
      </c>
      <c r="E39" s="63">
        <v>1341.18</v>
      </c>
      <c r="F39" s="37">
        <f>D39</f>
        <v>4</v>
      </c>
      <c r="G39" s="38">
        <f t="shared" si="5"/>
        <v>1</v>
      </c>
      <c r="H39" s="85"/>
      <c r="I39" s="40">
        <f t="shared" si="7"/>
        <v>0</v>
      </c>
      <c r="J39" s="41">
        <f t="shared" si="10"/>
        <v>4</v>
      </c>
      <c r="K39" s="38">
        <f t="shared" si="11"/>
        <v>1</v>
      </c>
      <c r="L39" s="42">
        <f t="shared" si="9"/>
        <v>0</v>
      </c>
      <c r="M39" s="40">
        <f t="shared" si="8"/>
        <v>0</v>
      </c>
      <c r="N39" s="43">
        <f>H39*E39</f>
        <v>0</v>
      </c>
    </row>
    <row r="40" spans="1:14" s="11" customFormat="1" x14ac:dyDescent="0.25">
      <c r="A40" s="60" t="s">
        <v>55</v>
      </c>
      <c r="B40" s="60" t="s">
        <v>87</v>
      </c>
      <c r="C40" s="61" t="s">
        <v>7</v>
      </c>
      <c r="D40" s="62">
        <v>2</v>
      </c>
      <c r="E40" s="63">
        <v>423.57</v>
      </c>
      <c r="F40" s="37"/>
      <c r="G40" s="38">
        <f t="shared" si="5"/>
        <v>0</v>
      </c>
      <c r="H40" s="39">
        <f>D40</f>
        <v>2</v>
      </c>
      <c r="I40" s="40">
        <f t="shared" si="7"/>
        <v>1</v>
      </c>
      <c r="J40" s="41">
        <f t="shared" si="10"/>
        <v>2</v>
      </c>
      <c r="K40" s="38">
        <f t="shared" si="11"/>
        <v>1</v>
      </c>
      <c r="L40" s="42">
        <f t="shared" si="9"/>
        <v>0</v>
      </c>
      <c r="M40" s="40">
        <f t="shared" si="8"/>
        <v>0</v>
      </c>
      <c r="N40" s="43">
        <f t="shared" si="13"/>
        <v>847.14</v>
      </c>
    </row>
    <row r="41" spans="1:14" s="11" customFormat="1" ht="38.25" x14ac:dyDescent="0.25">
      <c r="A41" s="60" t="s">
        <v>56</v>
      </c>
      <c r="B41" s="60" t="s">
        <v>88</v>
      </c>
      <c r="C41" s="61" t="s">
        <v>9</v>
      </c>
      <c r="D41" s="62">
        <v>3.88</v>
      </c>
      <c r="E41" s="63">
        <v>604.21</v>
      </c>
      <c r="F41" s="37"/>
      <c r="G41" s="38">
        <f t="shared" si="5"/>
        <v>0</v>
      </c>
      <c r="H41" s="39">
        <f>D41</f>
        <v>3.88</v>
      </c>
      <c r="I41" s="40">
        <f t="shared" si="7"/>
        <v>1</v>
      </c>
      <c r="J41" s="41">
        <f t="shared" si="10"/>
        <v>3.88</v>
      </c>
      <c r="K41" s="38">
        <f t="shared" si="11"/>
        <v>1</v>
      </c>
      <c r="L41" s="42">
        <f t="shared" si="9"/>
        <v>0</v>
      </c>
      <c r="M41" s="40">
        <f t="shared" si="8"/>
        <v>0</v>
      </c>
      <c r="N41" s="43">
        <f t="shared" si="13"/>
        <v>2344.3348000000001</v>
      </c>
    </row>
    <row r="42" spans="1:14" s="11" customFormat="1" x14ac:dyDescent="0.25">
      <c r="A42" s="64" t="s">
        <v>57</v>
      </c>
      <c r="B42" s="64" t="s">
        <v>89</v>
      </c>
      <c r="C42" s="65" t="s">
        <v>9</v>
      </c>
      <c r="D42" s="66">
        <v>799.6</v>
      </c>
      <c r="E42" s="67">
        <v>4.59</v>
      </c>
      <c r="F42" s="44"/>
      <c r="G42" s="45">
        <f t="shared" si="5"/>
        <v>0</v>
      </c>
      <c r="H42" s="46">
        <f>D42</f>
        <v>799.6</v>
      </c>
      <c r="I42" s="47">
        <f t="shared" si="7"/>
        <v>1</v>
      </c>
      <c r="J42" s="48">
        <f t="shared" si="10"/>
        <v>799.6</v>
      </c>
      <c r="K42" s="45">
        <f t="shared" si="11"/>
        <v>1</v>
      </c>
      <c r="L42" s="49">
        <f t="shared" si="9"/>
        <v>0</v>
      </c>
      <c r="M42" s="47">
        <f t="shared" si="8"/>
        <v>0</v>
      </c>
      <c r="N42" s="50">
        <f t="shared" si="13"/>
        <v>3670.1640000000002</v>
      </c>
    </row>
    <row r="43" spans="1:14" s="70" customFormat="1" x14ac:dyDescent="0.25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</row>
    <row r="44" spans="1:14" s="11" customFormat="1" x14ac:dyDescent="0.25">
      <c r="A44" s="13"/>
      <c r="B44" s="13"/>
      <c r="C44" s="13"/>
      <c r="D44" s="22"/>
      <c r="E44" s="13"/>
      <c r="H44" s="8"/>
      <c r="L44" s="107" t="s">
        <v>27</v>
      </c>
      <c r="M44" s="108"/>
      <c r="N44" s="26">
        <f>SUM(N11:N43)+0.06</f>
        <v>44145.697479999988</v>
      </c>
    </row>
    <row r="45" spans="1:14" ht="15" customHeight="1" x14ac:dyDescent="0.25">
      <c r="A45" s="102" t="s">
        <v>20</v>
      </c>
      <c r="B45" s="102"/>
      <c r="C45" s="102"/>
      <c r="D45" s="102"/>
      <c r="E45" s="109">
        <v>144805.18</v>
      </c>
      <c r="F45" s="109"/>
      <c r="G45" s="1"/>
      <c r="H45" s="110"/>
      <c r="I45" s="111"/>
      <c r="J45" s="111"/>
      <c r="K45" s="111"/>
      <c r="L45" s="111"/>
      <c r="M45" s="111"/>
      <c r="N45" s="16"/>
    </row>
    <row r="46" spans="1:14" ht="15" customHeight="1" x14ac:dyDescent="0.25">
      <c r="A46" s="112" t="s">
        <v>24</v>
      </c>
      <c r="B46" s="113"/>
      <c r="C46" s="113"/>
      <c r="D46" s="114"/>
      <c r="E46" s="109">
        <v>100659.48</v>
      </c>
      <c r="F46" s="109"/>
      <c r="G46" s="1">
        <f>E46/E45</f>
        <v>0.69513728721583024</v>
      </c>
      <c r="H46" s="14"/>
      <c r="I46" s="15"/>
      <c r="J46" s="15"/>
      <c r="K46" s="15"/>
      <c r="L46" s="15"/>
      <c r="M46" s="15"/>
      <c r="N46" s="17"/>
    </row>
    <row r="47" spans="1:14" x14ac:dyDescent="0.25">
      <c r="A47" s="102" t="s">
        <v>28</v>
      </c>
      <c r="B47" s="102"/>
      <c r="C47" s="102"/>
      <c r="D47" s="102"/>
      <c r="E47" s="109">
        <f>N44</f>
        <v>44145.697479999988</v>
      </c>
      <c r="F47" s="109"/>
      <c r="G47" s="1">
        <f>E47/E45</f>
        <v>0.30486269538147731</v>
      </c>
      <c r="H47" s="9"/>
      <c r="I47" s="2"/>
      <c r="J47" s="2"/>
      <c r="K47" s="2"/>
      <c r="L47" s="115"/>
      <c r="M47" s="115"/>
      <c r="N47" s="17"/>
    </row>
    <row r="48" spans="1:14" x14ac:dyDescent="0.25">
      <c r="A48" s="102" t="s">
        <v>19</v>
      </c>
      <c r="B48" s="102"/>
      <c r="C48" s="102"/>
      <c r="D48" s="102"/>
      <c r="E48" s="109">
        <f>E46+E47</f>
        <v>144805.17747999998</v>
      </c>
      <c r="F48" s="109"/>
      <c r="G48" s="1">
        <f>E48/E45</f>
        <v>0.9999999825973076</v>
      </c>
      <c r="H48" s="10"/>
      <c r="I48" s="2"/>
      <c r="J48" s="3"/>
      <c r="K48" s="4"/>
      <c r="L48" s="4"/>
      <c r="M48" s="6"/>
      <c r="N48" s="17"/>
    </row>
    <row r="49" spans="1:22" ht="26.45" customHeight="1" x14ac:dyDescent="0.25">
      <c r="A49" s="102" t="s">
        <v>16</v>
      </c>
      <c r="B49" s="102"/>
      <c r="C49" s="102"/>
      <c r="D49" s="102"/>
      <c r="E49" s="103">
        <f>E45-E48</f>
        <v>2.5200000090990216E-3</v>
      </c>
      <c r="F49" s="103"/>
      <c r="G49" s="92">
        <f>E49/E45</f>
        <v>1.7402692425084667E-8</v>
      </c>
      <c r="H49" s="9"/>
      <c r="I49" s="6"/>
      <c r="J49" s="6"/>
      <c r="K49" s="6"/>
      <c r="L49" s="6"/>
      <c r="M49" s="6"/>
      <c r="N49" s="17"/>
      <c r="P49" s="90"/>
    </row>
    <row r="50" spans="1:22" s="74" customFormat="1" x14ac:dyDescent="0.25">
      <c r="A50" s="73"/>
      <c r="C50" s="75"/>
      <c r="D50" s="75"/>
      <c r="E50" s="75"/>
      <c r="H50" s="76"/>
      <c r="I50" s="77"/>
      <c r="J50" s="89"/>
      <c r="K50" s="77"/>
      <c r="L50" s="77"/>
      <c r="M50" s="77"/>
      <c r="N50" s="78"/>
      <c r="P50" s="91"/>
    </row>
    <row r="51" spans="1:22" s="74" customFormat="1" x14ac:dyDescent="0.25">
      <c r="A51" s="118" t="s">
        <v>100</v>
      </c>
      <c r="B51" s="118"/>
      <c r="C51" s="118"/>
      <c r="D51" s="118"/>
      <c r="E51" s="118"/>
      <c r="F51" s="118"/>
      <c r="G51" s="118"/>
      <c r="H51" s="76"/>
      <c r="I51" s="77"/>
      <c r="J51" s="77"/>
      <c r="K51" s="77"/>
      <c r="L51" s="89"/>
      <c r="M51" s="77"/>
      <c r="N51" s="78"/>
      <c r="P51" s="91"/>
    </row>
    <row r="52" spans="1:22" s="74" customFormat="1" x14ac:dyDescent="0.25">
      <c r="A52" s="118"/>
      <c r="B52" s="118"/>
      <c r="C52" s="118"/>
      <c r="D52" s="118"/>
      <c r="E52" s="118"/>
      <c r="F52" s="118"/>
      <c r="G52" s="118"/>
      <c r="H52" s="76"/>
      <c r="I52" s="77"/>
      <c r="J52" s="77"/>
      <c r="K52" s="77"/>
      <c r="L52" s="77"/>
      <c r="M52" s="77"/>
      <c r="N52" s="78"/>
    </row>
    <row r="53" spans="1:22" s="74" customFormat="1" x14ac:dyDescent="0.25">
      <c r="A53" s="73"/>
      <c r="C53" s="75"/>
      <c r="D53" s="75"/>
      <c r="E53" s="75"/>
      <c r="H53" s="76"/>
      <c r="I53" s="77"/>
      <c r="J53" s="77"/>
      <c r="K53" s="77"/>
      <c r="L53" s="77"/>
      <c r="M53" s="77"/>
      <c r="N53" s="78"/>
    </row>
    <row r="54" spans="1:22" s="74" customFormat="1" x14ac:dyDescent="0.25">
      <c r="A54" s="73"/>
      <c r="C54" s="75"/>
      <c r="D54" s="75"/>
      <c r="E54" s="75"/>
      <c r="H54" s="76"/>
      <c r="I54" s="77"/>
      <c r="J54" s="77"/>
      <c r="K54" s="77"/>
      <c r="L54" s="77"/>
      <c r="M54" s="77"/>
      <c r="N54" s="78"/>
    </row>
    <row r="55" spans="1:22" s="74" customFormat="1" x14ac:dyDescent="0.25">
      <c r="A55" s="73"/>
      <c r="C55" s="75"/>
      <c r="D55" s="75"/>
      <c r="E55" s="75"/>
      <c r="H55" s="76"/>
      <c r="I55" s="77"/>
      <c r="J55" s="77"/>
      <c r="K55" s="77"/>
      <c r="L55" s="77"/>
      <c r="M55" s="77"/>
      <c r="N55" s="78"/>
    </row>
    <row r="56" spans="1:22" s="74" customFormat="1" x14ac:dyDescent="0.25">
      <c r="A56" s="73"/>
      <c r="C56" s="75"/>
      <c r="D56" s="75"/>
      <c r="E56" s="75"/>
      <c r="H56" s="76"/>
      <c r="I56" s="77"/>
      <c r="J56" s="77"/>
      <c r="K56" s="77"/>
      <c r="L56" s="77"/>
      <c r="M56" s="77"/>
      <c r="N56" s="78"/>
    </row>
    <row r="57" spans="1:22" s="28" customFormat="1" ht="13.35" customHeight="1" x14ac:dyDescent="0.25">
      <c r="A57" s="116" t="s">
        <v>96</v>
      </c>
      <c r="B57" s="116"/>
      <c r="C57" s="116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29"/>
      <c r="Q57" s="29"/>
      <c r="R57" s="29"/>
      <c r="S57" s="29"/>
      <c r="T57" s="29"/>
      <c r="U57" s="29"/>
      <c r="V57" s="29"/>
    </row>
    <row r="58" spans="1:22" s="74" customFormat="1" x14ac:dyDescent="0.25">
      <c r="A58" s="86"/>
      <c r="B58" s="86" t="s">
        <v>99</v>
      </c>
      <c r="C58" s="86"/>
      <c r="D58" s="75"/>
      <c r="E58" s="75"/>
      <c r="H58" s="80"/>
      <c r="J58" s="116" t="s">
        <v>98</v>
      </c>
      <c r="K58" s="116"/>
      <c r="L58" s="116"/>
      <c r="M58" s="116"/>
      <c r="N58" s="116"/>
    </row>
    <row r="59" spans="1:22" s="74" customFormat="1" x14ac:dyDescent="0.25">
      <c r="A59" s="117" t="s">
        <v>97</v>
      </c>
      <c r="B59" s="117"/>
      <c r="C59" s="117"/>
      <c r="D59" s="75"/>
      <c r="E59" s="75"/>
      <c r="H59" s="80"/>
      <c r="J59" s="117" t="s">
        <v>26</v>
      </c>
      <c r="K59" s="117"/>
      <c r="L59" s="117"/>
      <c r="M59" s="117"/>
      <c r="N59" s="117"/>
    </row>
    <row r="60" spans="1:22" s="74" customFormat="1" x14ac:dyDescent="0.25">
      <c r="A60" s="73"/>
      <c r="C60" s="75"/>
      <c r="D60" s="75"/>
      <c r="E60" s="75"/>
      <c r="H60" s="80"/>
      <c r="N60" s="81"/>
    </row>
    <row r="61" spans="1:22" s="74" customFormat="1" x14ac:dyDescent="0.25">
      <c r="A61" s="73"/>
      <c r="C61" s="75"/>
      <c r="D61" s="75"/>
      <c r="E61" s="75"/>
      <c r="H61" s="80"/>
      <c r="N61" s="81"/>
    </row>
  </sheetData>
  <mergeCells count="27">
    <mergeCell ref="J58:N58"/>
    <mergeCell ref="A59:C59"/>
    <mergeCell ref="J59:N59"/>
    <mergeCell ref="A57:C57"/>
    <mergeCell ref="A51:G52"/>
    <mergeCell ref="A49:D49"/>
    <mergeCell ref="E49:F49"/>
    <mergeCell ref="A43:N43"/>
    <mergeCell ref="L44:M44"/>
    <mergeCell ref="A45:D45"/>
    <mergeCell ref="E45:F45"/>
    <mergeCell ref="H45:M45"/>
    <mergeCell ref="A46:D46"/>
    <mergeCell ref="E46:F46"/>
    <mergeCell ref="A47:D47"/>
    <mergeCell ref="E47:F47"/>
    <mergeCell ref="L47:M47"/>
    <mergeCell ref="A48:D48"/>
    <mergeCell ref="E48:F48"/>
    <mergeCell ref="A1:B1"/>
    <mergeCell ref="E2:J2"/>
    <mergeCell ref="C5:N7"/>
    <mergeCell ref="A8:E8"/>
    <mergeCell ref="F8:G8"/>
    <mergeCell ref="H8:I8"/>
    <mergeCell ref="J8:K8"/>
    <mergeCell ref="L8:M8"/>
  </mergeCells>
  <pageMargins left="0.51181102362204722" right="0.51181102362204722" top="0.98425196850393704" bottom="0.98425196850393704" header="0.51181102362204722" footer="0.51181102362204722"/>
  <pageSetup paperSize="9" scale="75" fitToHeight="0" orientation="landscape" horizontalDpi="4294967294" r:id="rId1"/>
  <headerFooter>
    <oddHeader>&amp;LGames&amp;CPágina &amp;P&amp;R&amp;D</oddHeader>
    <oddFooter>Página &amp;P&amp;RBM1</oddFooter>
  </headerFooter>
  <rowBreaks count="2" manualBreakCount="2">
    <brk id="27" max="13" man="1"/>
    <brk id="3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3BM </vt:lpstr>
      <vt:lpstr>'3BM '!Area_de_impressao</vt:lpstr>
      <vt:lpstr>'3BM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Games</dc:creator>
  <cp:lastModifiedBy>Ronaldo Alencar</cp:lastModifiedBy>
  <cp:lastPrinted>2023-12-21T19:32:04Z</cp:lastPrinted>
  <dcterms:created xsi:type="dcterms:W3CDTF">2019-10-18T19:00:04Z</dcterms:created>
  <dcterms:modified xsi:type="dcterms:W3CDTF">2023-12-22T14:01:29Z</dcterms:modified>
</cp:coreProperties>
</file>