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ygo\OneDrive\Documentos\ENGEPAR\2-LICITACOES\Licitacao 2023\Camara Municipal ON\EXECUCAO\2-MEDICAO\"/>
    </mc:Choice>
  </mc:AlternateContent>
  <bookViews>
    <workbookView xWindow="0" yWindow="0" windowWidth="23040" windowHeight="8620"/>
  </bookViews>
  <sheets>
    <sheet name="2BM " sheetId="4" r:id="rId1"/>
    <sheet name="RL FOTOGRAFICO II" sheetId="5" r:id="rId2"/>
  </sheets>
  <definedNames>
    <definedName name="_xlnm.Print_Area" localSheetId="0">'2BM '!$A$1:$N$59</definedName>
    <definedName name="_xlnm.Print_Titles" localSheetId="0">'2BM 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4" l="1"/>
  <c r="J25" i="4" s="1"/>
  <c r="K25" i="4" s="1"/>
  <c r="N38" i="4"/>
  <c r="N39" i="4"/>
  <c r="N33" i="4"/>
  <c r="N31" i="4"/>
  <c r="N30" i="4"/>
  <c r="N29" i="4"/>
  <c r="N26" i="4"/>
  <c r="N25" i="4"/>
  <c r="N24" i="4"/>
  <c r="N22" i="4"/>
  <c r="N21" i="4"/>
  <c r="N19" i="4"/>
  <c r="N15" i="4"/>
  <c r="N14" i="4"/>
  <c r="N13" i="4"/>
  <c r="N12" i="4"/>
  <c r="N11" i="4"/>
  <c r="H27" i="4"/>
  <c r="J27" i="4" s="1"/>
  <c r="K27" i="4" s="1"/>
  <c r="H28" i="4"/>
  <c r="N28" i="4" s="1"/>
  <c r="H29" i="4"/>
  <c r="H26" i="4"/>
  <c r="I26" i="4" s="1"/>
  <c r="J22" i="4"/>
  <c r="J21" i="4"/>
  <c r="L21" i="4" s="1"/>
  <c r="M21" i="4" s="1"/>
  <c r="K22" i="4"/>
  <c r="K21" i="4"/>
  <c r="N42" i="4"/>
  <c r="J42" i="4"/>
  <c r="K42" i="4" s="1"/>
  <c r="I42" i="4"/>
  <c r="G42" i="4"/>
  <c r="N41" i="4"/>
  <c r="J41" i="4"/>
  <c r="L41" i="4" s="1"/>
  <c r="M41" i="4" s="1"/>
  <c r="I41" i="4"/>
  <c r="G41" i="4"/>
  <c r="N40" i="4"/>
  <c r="J40" i="4"/>
  <c r="L40" i="4" s="1"/>
  <c r="M40" i="4" s="1"/>
  <c r="I40" i="4"/>
  <c r="G40" i="4"/>
  <c r="J39" i="4"/>
  <c r="K39" i="4" s="1"/>
  <c r="I39" i="4"/>
  <c r="G39" i="4"/>
  <c r="J38" i="4"/>
  <c r="L38" i="4" s="1"/>
  <c r="M38" i="4" s="1"/>
  <c r="I38" i="4"/>
  <c r="G38" i="4"/>
  <c r="N37" i="4"/>
  <c r="J37" i="4"/>
  <c r="L37" i="4" s="1"/>
  <c r="M37" i="4" s="1"/>
  <c r="I37" i="4"/>
  <c r="G37" i="4"/>
  <c r="N36" i="4"/>
  <c r="J36" i="4"/>
  <c r="L36" i="4" s="1"/>
  <c r="M36" i="4" s="1"/>
  <c r="I36" i="4"/>
  <c r="G36" i="4"/>
  <c r="N35" i="4"/>
  <c r="L35" i="4"/>
  <c r="M35" i="4" s="1"/>
  <c r="K35" i="4"/>
  <c r="J35" i="4"/>
  <c r="I35" i="4"/>
  <c r="G35" i="4"/>
  <c r="N34" i="4"/>
  <c r="J34" i="4"/>
  <c r="K34" i="4" s="1"/>
  <c r="I34" i="4"/>
  <c r="G34" i="4"/>
  <c r="J33" i="4"/>
  <c r="L33" i="4" s="1"/>
  <c r="M33" i="4" s="1"/>
  <c r="I33" i="4"/>
  <c r="G33" i="4"/>
  <c r="N32" i="4"/>
  <c r="J32" i="4"/>
  <c r="L32" i="4" s="1"/>
  <c r="M32" i="4" s="1"/>
  <c r="I32" i="4"/>
  <c r="G32" i="4"/>
  <c r="J31" i="4"/>
  <c r="K31" i="4" s="1"/>
  <c r="I31" i="4"/>
  <c r="G31" i="4"/>
  <c r="J30" i="4"/>
  <c r="K30" i="4" s="1"/>
  <c r="I30" i="4"/>
  <c r="G30" i="4"/>
  <c r="J29" i="4"/>
  <c r="K29" i="4" s="1"/>
  <c r="I29" i="4"/>
  <c r="G29" i="4"/>
  <c r="J28" i="4"/>
  <c r="L28" i="4" s="1"/>
  <c r="M28" i="4" s="1"/>
  <c r="G28" i="4"/>
  <c r="G27" i="4"/>
  <c r="J26" i="4"/>
  <c r="L26" i="4" s="1"/>
  <c r="M26" i="4" s="1"/>
  <c r="G26" i="4"/>
  <c r="I25" i="4"/>
  <c r="G25" i="4"/>
  <c r="J24" i="4"/>
  <c r="L24" i="4" s="1"/>
  <c r="M24" i="4" s="1"/>
  <c r="I24" i="4"/>
  <c r="G24" i="4"/>
  <c r="L22" i="4"/>
  <c r="M22" i="4" s="1"/>
  <c r="I22" i="4"/>
  <c r="G22" i="4"/>
  <c r="I21" i="4"/>
  <c r="G21" i="4"/>
  <c r="J19" i="4"/>
  <c r="L19" i="4" s="1"/>
  <c r="M19" i="4" s="1"/>
  <c r="I19" i="4"/>
  <c r="G19" i="4"/>
  <c r="N18" i="4"/>
  <c r="G18" i="4"/>
  <c r="N17" i="4"/>
  <c r="J17" i="4"/>
  <c r="K17" i="4" s="1"/>
  <c r="I17" i="4"/>
  <c r="G17" i="4"/>
  <c r="N16" i="4"/>
  <c r="I16" i="4"/>
  <c r="J16" i="4"/>
  <c r="G16" i="4"/>
  <c r="J15" i="4"/>
  <c r="K15" i="4" s="1"/>
  <c r="I15" i="4"/>
  <c r="G15" i="4"/>
  <c r="G14" i="4"/>
  <c r="J13" i="4"/>
  <c r="G13" i="4"/>
  <c r="J12" i="4"/>
  <c r="K12" i="4" s="1"/>
  <c r="I12" i="4"/>
  <c r="G12" i="4"/>
  <c r="I11" i="4"/>
  <c r="G11" i="4"/>
  <c r="I28" i="4" l="1"/>
  <c r="I27" i="4"/>
  <c r="N27" i="4"/>
  <c r="N44" i="4" s="1"/>
  <c r="L30" i="4"/>
  <c r="M30" i="4" s="1"/>
  <c r="L42" i="4"/>
  <c r="M42" i="4" s="1"/>
  <c r="K28" i="4"/>
  <c r="L13" i="4"/>
  <c r="M13" i="4" s="1"/>
  <c r="K13" i="4"/>
  <c r="K16" i="4"/>
  <c r="L16" i="4"/>
  <c r="M16" i="4" s="1"/>
  <c r="K37" i="4"/>
  <c r="L15" i="4"/>
  <c r="M15" i="4" s="1"/>
  <c r="L39" i="4"/>
  <c r="M39" i="4" s="1"/>
  <c r="L12" i="4"/>
  <c r="M12" i="4" s="1"/>
  <c r="K41" i="4"/>
  <c r="L29" i="4"/>
  <c r="M29" i="4" s="1"/>
  <c r="K36" i="4"/>
  <c r="J14" i="4"/>
  <c r="J11" i="4"/>
  <c r="L17" i="4"/>
  <c r="M17" i="4" s="1"/>
  <c r="K26" i="4"/>
  <c r="L31" i="4"/>
  <c r="M31" i="4" s="1"/>
  <c r="K38" i="4"/>
  <c r="I18" i="4"/>
  <c r="J18" i="4"/>
  <c r="L25" i="4"/>
  <c r="M25" i="4" s="1"/>
  <c r="L34" i="4"/>
  <c r="M34" i="4" s="1"/>
  <c r="K24" i="4"/>
  <c r="K33" i="4"/>
  <c r="K32" i="4"/>
  <c r="L27" i="4"/>
  <c r="M27" i="4" s="1"/>
  <c r="I13" i="4"/>
  <c r="K19" i="4"/>
  <c r="K40" i="4"/>
  <c r="I14" i="4"/>
  <c r="E47" i="4" l="1"/>
  <c r="L18" i="4"/>
  <c r="M18" i="4" s="1"/>
  <c r="K18" i="4"/>
  <c r="L14" i="4"/>
  <c r="M14" i="4" s="1"/>
  <c r="K14" i="4"/>
  <c r="L11" i="4"/>
  <c r="M11" i="4" s="1"/>
  <c r="K11" i="4"/>
  <c r="G47" i="4" l="1"/>
  <c r="E46" i="4" l="1"/>
  <c r="G46" i="4" l="1"/>
  <c r="E48" i="4"/>
  <c r="E49" i="4" l="1"/>
  <c r="G49" i="4" s="1"/>
  <c r="G48" i="4"/>
</calcChain>
</file>

<file path=xl/sharedStrings.xml><?xml version="1.0" encoding="utf-8"?>
<sst xmlns="http://schemas.openxmlformats.org/spreadsheetml/2006/main" count="166" uniqueCount="127">
  <si>
    <t>Item</t>
  </si>
  <si>
    <t>Descrição</t>
  </si>
  <si>
    <t>Und</t>
  </si>
  <si>
    <t>Quant.</t>
  </si>
  <si>
    <t>Valor Unit com BDI</t>
  </si>
  <si>
    <t xml:space="preserve"> 1 </t>
  </si>
  <si>
    <t xml:space="preserve"> 1.1 </t>
  </si>
  <si>
    <t>UN</t>
  </si>
  <si>
    <t>m³</t>
  </si>
  <si>
    <t>m²</t>
  </si>
  <si>
    <t xml:space="preserve"> 3 </t>
  </si>
  <si>
    <t xml:space="preserve"> 2.1 </t>
  </si>
  <si>
    <t xml:space="preserve"> 2 </t>
  </si>
  <si>
    <t>MEDIÇÃO ANTERIOR</t>
  </si>
  <si>
    <t>MEDIDO NO PERIODO</t>
  </si>
  <si>
    <t>MEDIÇÃO ACUMULDADA</t>
  </si>
  <si>
    <t>SALDO</t>
  </si>
  <si>
    <t>QUANT.</t>
  </si>
  <si>
    <t>%</t>
  </si>
  <si>
    <t>MEDIÇÃO ACUMULADA</t>
  </si>
  <si>
    <t>TOTAL DO CONTRATO</t>
  </si>
  <si>
    <t>BOLETIM DE MEDIÇÃO</t>
  </si>
  <si>
    <t>PLANILHA DE MEDIÇÃO</t>
  </si>
  <si>
    <t>MEDICAO</t>
  </si>
  <si>
    <t>MEDICAO ANTERIOR</t>
  </si>
  <si>
    <t>N.G. DE ARAUJO CONSTRUTORA E SERVICOS</t>
  </si>
  <si>
    <t>CNPJ 28.659.680/0001-79</t>
  </si>
  <si>
    <t>MEDICAO ATUAL</t>
  </si>
  <si>
    <t>MEDIÇÃO ATUAL</t>
  </si>
  <si>
    <t>M</t>
  </si>
  <si>
    <t>1. Apresentação</t>
  </si>
  <si>
    <t>2. Descrição</t>
  </si>
  <si>
    <t>FOTO 01</t>
  </si>
  <si>
    <t>FOTO 02</t>
  </si>
  <si>
    <t>FOTO 03</t>
  </si>
  <si>
    <t>FOTO 04</t>
  </si>
  <si>
    <t>FOTO 05</t>
  </si>
  <si>
    <t>FOTO 06</t>
  </si>
  <si>
    <t>5. Conclusão</t>
  </si>
  <si>
    <t xml:space="preserve"> 1.2 </t>
  </si>
  <si>
    <t xml:space="preserve"> 1.3 </t>
  </si>
  <si>
    <t xml:space="preserve"> 1.4 </t>
  </si>
  <si>
    <t xml:space="preserve"> 1.5 </t>
  </si>
  <si>
    <t xml:space="preserve"> 1.6 </t>
  </si>
  <si>
    <t xml:space="preserve"> 1.7 </t>
  </si>
  <si>
    <t xml:space="preserve"> 1.8 </t>
  </si>
  <si>
    <t xml:space="preserve"> 1.9 </t>
  </si>
  <si>
    <t xml:space="preserve"> 2.2 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</si>
  <si>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</si>
  <si>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</si>
  <si>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</si>
  <si>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</si>
  <si>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</si>
  <si>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3.6 </t>
  </si>
  <si>
    <t xml:space="preserve"> 3.7 </t>
  </si>
  <si>
    <t xml:space="preserve"> 3.8 </t>
  </si>
  <si>
    <t xml:space="preserve"> 3.9 </t>
  </si>
  <si>
    <t xml:space="preserve"> 3.10 </t>
  </si>
  <si>
    <t xml:space="preserve"> 3.11 </t>
  </si>
  <si>
    <t xml:space="preserve"> 3.12 </t>
  </si>
  <si>
    <t xml:space="preserve"> 3.13 </t>
  </si>
  <si>
    <t xml:space="preserve"> 3.14 </t>
  </si>
  <si>
    <t xml:space="preserve"> 3.15 </t>
  </si>
  <si>
    <t xml:space="preserve"> 3.16 </t>
  </si>
  <si>
    <t xml:space="preserve"> 3.17 </t>
  </si>
  <si>
    <t xml:space="preserve"> 3.18 </t>
  </si>
  <si>
    <t xml:space="preserve"> 3.19 </t>
  </si>
  <si>
    <t>SERVICOS EM GERAL</t>
  </si>
  <si>
    <t>Placa de obra em lona com plotagem de gráfica</t>
  </si>
  <si>
    <t>Aluguel de andaime metálico tipo fachadeiro (incluindo montagem e desmontagem)</t>
  </si>
  <si>
    <t>DEMOLIÇÃO DE ALVENARIA DE BLOCO FURADO, DE FORMA MANUAL, SEM REAPROVEITAMENTO. AF_12/2017</t>
  </si>
  <si>
    <t>Retirada de pintura (c/ escova de aço)</t>
  </si>
  <si>
    <t>Retirada de forro em mad., incl. barroteamento</t>
  </si>
  <si>
    <t>Retirada de piso ceramico, inclusive camada regularizadora</t>
  </si>
  <si>
    <t>LIXAMENTO MANUAL EM SUPERFÍCIES METÁLICAS EM OBRA. AF_01/2020</t>
  </si>
  <si>
    <t>REMOCAO DE ENTULHO</t>
  </si>
  <si>
    <t>ADMINISTRACAO DA OBRA</t>
  </si>
  <si>
    <t>ENGENHEIRO CIVIL DE OBRA COM ENCARGOS COMPLEMENTARES</t>
  </si>
  <si>
    <t>ENCARREGADO GERAL COM ENCARGOS COMPLEMENTARES</t>
  </si>
  <si>
    <t>SERVICOS DA REFORMA</t>
  </si>
  <si>
    <t>ALVENARIA DE VEDAÇÃO DE BLOCOS CERÂMICOS FURADOS NA HORIZONTAL DE 9X14X19 CM (ESPESSURA 9 CM) E ARGAMASSA DE ASSENTAMENTO COM PREPARO MANUAL. AF_12/2021</t>
  </si>
  <si>
    <t>PISO CIMENTADO, TRAÇO 1:3 (CIMENTO E AREIA), ACABAMENTO LISO, ESPESSURA 4,0 CM, PREPARO MECÂNICO DA ARGAMASSA. AF_09/2020</t>
  </si>
  <si>
    <t>Lajota ceramica -  (Padrão Médio)</t>
  </si>
  <si>
    <t>Forro em PVC 100mm entarugamento - metalico</t>
  </si>
  <si>
    <t>Emassamento de parede c/ massa acrilica</t>
  </si>
  <si>
    <t>Emassamento de parede c/ massa corrida</t>
  </si>
  <si>
    <t>PINTURA EXTERNA Latex acrilica (sobre pintura antiga)</t>
  </si>
  <si>
    <t>PINTURA INTERNA LÁTEX ACRÍLICA PREMIUM, APLICAÇÃO MANUAL EM PAREDES, DUAS DEMÃOS. AF_04/2023</t>
  </si>
  <si>
    <t>COLOCAÇÃO DE FITA PROTETORA PARA PINTURA. AF_01/2020</t>
  </si>
  <si>
    <t>PINTURA COM TINTA ACABAMENTO ESMALTE SINTÉTICO ACETINADO APLICADA A ROLO OU PINCEL SOBRE SUPERFÍCIES METÁLICAS  (Portão, grades janelas). AF_01/2020</t>
  </si>
  <si>
    <t>PINTURA PORTAS COM TINTA DE ACABAMENTO (PIGMENTADA) ESMALTE SINTÉTICO ACETINADO EM MADEIRA, 2 DEMÃOS. AF_01/2021</t>
  </si>
  <si>
    <t>REMOÇÃO DE INTERRUPTORES/TOMADAS ELÉTRICAS, DE FORMA MANUAL, SEM REAPROVEITAMENTO. AF_12/2017</t>
  </si>
  <si>
    <t>INTERRUPTOR SIMPLES (1 MÓDULO) COM  TOMADAS DE EMBUTIR 2P+T 10 A,  INCLUINDO SUPORTE E PLACA - FORNECIMENTO E INSTALAÇÃO. AF_12/2015</t>
  </si>
  <si>
    <t>LÂMPADA COMPACTA FLUORESCENTE DE 20 W, BASE E27 - FORNECIMENTO E INSTALAÇÃO. AF_02/2020</t>
  </si>
  <si>
    <t>FECHADURA DE EMBUTIR COM CILINDRO, EXTERNA, COMPLETA, ACABAMENTO PADRÃO POPULAR, INCLUSO EXECUÇÃO DE FURO - FORNECIMENTO E INSTALAÇÃO. AF_12/2019</t>
  </si>
  <si>
    <t>CONJUNTO DE PONTOS HIDRÁULICOS/SANITARIOS PARA BANHEIRO (RAMAL/SUB-RAMAL E DISTRIBUIÇÃO) EM PVC, COM TUBOS, CONEXÕES, REGISTROS, CORTES E FIXAÇÕES EM PRÉDIO COM TUBULAÇÕES EMBUTIDAS COM RASGO. AF_05/2023</t>
  </si>
  <si>
    <t>MOLA PARA PORTADEVIDRO</t>
  </si>
  <si>
    <t>INSTALAÇÃO DE VIDRO LISO INCOLOR, E = 10 MM, EM ESQUADRIA DE ALUMÍNIO OU PVC, FIXADO COM BAGUETE. AF_01/2021_PS</t>
  </si>
  <si>
    <t>LIMPEZA FINAL DA OBRA</t>
  </si>
  <si>
    <t>M²/Mês</t>
  </si>
  <si>
    <t>MES</t>
  </si>
  <si>
    <t>H</t>
  </si>
  <si>
    <t>TOMADA DE PREÇOS N° 001/2023/CMON
PROCESSO Nº 007/2023</t>
  </si>
  <si>
    <t>CONTRATO ADMINISTRATIVO N 008/2023/CMON</t>
  </si>
  <si>
    <t>OBJETO:  
EXECUÇÃO DE REFORMA DO PRÉDIO SEDE DA CAMARA MUNICIPAL DE OURILANDIA DO NORTE</t>
  </si>
  <si>
    <t>Gabinete</t>
  </si>
  <si>
    <t>Sala Reuniao</t>
  </si>
  <si>
    <t>Plenario</t>
  </si>
  <si>
    <t>Foi realizado fiscalizaçao e vistorias técnicas de obras, e assim constatando as execucoes previstas em projeto e planilhas orcamentaria na Reforma do Predio da Camara Municipal de Ourilandia do Norte.</t>
  </si>
  <si>
    <t>Placa da obra - Fachada Princip.</t>
  </si>
  <si>
    <t>CAMARA MUNICIPAL DE OURILANDIA DO NORTE</t>
  </si>
  <si>
    <t>Relatório Fotográfico da Reforma da Sede da Camara Municipal de Ourilandia do Nortde</t>
  </si>
  <si>
    <t>Objetivando a Fiscalizacao da obra e diante da verificacao in-loco se faz necessarioas as devidas conferencias e acompanhadmento das respectivas medicoes, pra assim possibilitar os devidos pagamentos de acordo com as medicoes aferidas.</t>
  </si>
  <si>
    <t>3. Memorial Fotográfico</t>
  </si>
  <si>
    <t xml:space="preserve">DATA DA PRIMEIRA MEDICAO: </t>
  </si>
  <si>
    <t>JOAO VITOR RODRIGUES</t>
  </si>
  <si>
    <t>Engenheiro Civil - CREA  152200498-0</t>
  </si>
  <si>
    <t xml:space="preserve"> 09/11/2023 A 23/11/2023</t>
  </si>
  <si>
    <t>O presente relatório Fotograico refere - se ao levantamento de dados realizado por vistoria técnica in loco, com o objetivo demostrar o andamento das obras da Reforma do Predio da Camara Municipal de Ourilandia do Norte, Referente a Segunda Medicao.</t>
  </si>
  <si>
    <t>q</t>
  </si>
  <si>
    <t>NG DE ARAUJO CONSTRUTORA E SERVICOS</t>
  </si>
  <si>
    <t>FISCAL DO CONCTRATO PORTARIA N. 059/2023</t>
  </si>
  <si>
    <t xml:space="preserve">    Declaro na condição de responsável técnico e Fiscal pela execução da obra objeto desta afericao que os servicos aferidos foram executados de acordo com o projeto aprovado, obedecendo o memorial descritivo do conctrato.</t>
  </si>
  <si>
    <t>_________________________________________                                                                                                                                                                              Joao Vitor Rodrigues                                                                                                                                                                FISCAL DO CONCTRATO PORTARIA N. 059/2023 Eng. Civil-CREA:152200498-0</t>
  </si>
  <si>
    <t>DATA: 21/11/2023</t>
  </si>
  <si>
    <t>DATA: 17/11/2023</t>
  </si>
  <si>
    <t xml:space="preserve"> CNPJ: 28.659.680/0001-79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</si>
</sst>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1"/>
      <color theme="1"/>
      <name val="Calibri"/>
      <family val="2"/>
      <scheme val="minor"/>
    </font>
    <font>
      <sz val="11"/>
      <name val="Arial"/>
      <family val="1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4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</cellStyleXfs>
  <cellXfs count="173">
    <xf numFmtId="0" fontId="0" fillId="0" borderId="0" xfId="0"/>
    <xf numFmtId="10" fontId="7" fillId="0" borderId="1" xfId="2" applyNumberFormat="1" applyFont="1" applyBorder="1"/>
    <xf numFmtId="10" fontId="7" fillId="0" borderId="1" xfId="3" applyNumberFormat="1" applyFont="1" applyBorder="1"/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0" xfId="0"/>
    <xf numFmtId="0" fontId="0" fillId="0" borderId="0" xfId="0" applyBorder="1"/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14" fontId="0" fillId="0" borderId="4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6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8" fillId="3" borderId="1" xfId="2" applyFill="1" applyBorder="1" applyAlignment="1">
      <alignment horizontal="center" vertical="center"/>
    </xf>
    <xf numFmtId="0" fontId="8" fillId="3" borderId="1" xfId="2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0" xfId="10" applyFont="1"/>
    <xf numFmtId="0" fontId="14" fillId="0" borderId="0" xfId="10" applyFont="1"/>
    <xf numFmtId="4" fontId="8" fillId="7" borderId="1" xfId="2" applyNumberFormat="1" applyFill="1" applyBorder="1" applyAlignment="1">
      <alignment horizontal="center" vertical="center"/>
    </xf>
    <xf numFmtId="9" fontId="8" fillId="0" borderId="42" xfId="3" applyFont="1" applyFill="1" applyBorder="1" applyAlignment="1">
      <alignment horizontal="center" vertical="center"/>
    </xf>
    <xf numFmtId="4" fontId="4" fillId="4" borderId="42" xfId="2" applyNumberFormat="1" applyFont="1" applyFill="1" applyBorder="1" applyAlignment="1">
      <alignment horizontal="right" vertical="center" wrapText="1"/>
    </xf>
    <xf numFmtId="10" fontId="4" fillId="0" borderId="42" xfId="3" applyNumberFormat="1" applyFont="1" applyFill="1" applyBorder="1" applyAlignment="1">
      <alignment horizontal="center" vertical="center" wrapText="1"/>
    </xf>
    <xf numFmtId="4" fontId="8" fillId="4" borderId="42" xfId="2" applyNumberFormat="1" applyFill="1" applyBorder="1" applyAlignment="1">
      <alignment horizontal="center" vertical="center"/>
    </xf>
    <xf numFmtId="4" fontId="4" fillId="0" borderId="42" xfId="2" applyNumberFormat="1" applyFont="1" applyFill="1" applyBorder="1" applyAlignment="1">
      <alignment horizontal="center" vertical="center" wrapText="1"/>
    </xf>
    <xf numFmtId="4" fontId="0" fillId="4" borderId="42" xfId="0" applyNumberFormat="1" applyFill="1" applyBorder="1" applyAlignment="1">
      <alignment horizontal="right" vertical="center"/>
    </xf>
    <xf numFmtId="4" fontId="8" fillId="0" borderId="41" xfId="2" applyNumberFormat="1" applyFill="1" applyBorder="1" applyAlignment="1">
      <alignment horizontal="center" vertical="center"/>
    </xf>
    <xf numFmtId="9" fontId="8" fillId="0" borderId="41" xfId="3" applyFont="1" applyFill="1" applyBorder="1" applyAlignment="1">
      <alignment horizontal="center" vertical="center"/>
    </xf>
    <xf numFmtId="4" fontId="4" fillId="4" borderId="41" xfId="2" applyNumberFormat="1" applyFont="1" applyFill="1" applyBorder="1" applyAlignment="1">
      <alignment horizontal="right" vertical="center" wrapText="1"/>
    </xf>
    <xf numFmtId="10" fontId="4" fillId="0" borderId="41" xfId="3" applyNumberFormat="1" applyFont="1" applyFill="1" applyBorder="1" applyAlignment="1">
      <alignment horizontal="center" vertical="center" wrapText="1"/>
    </xf>
    <xf numFmtId="4" fontId="8" fillId="4" borderId="41" xfId="2" applyNumberFormat="1" applyFill="1" applyBorder="1" applyAlignment="1">
      <alignment horizontal="center" vertical="center"/>
    </xf>
    <xf numFmtId="4" fontId="4" fillId="0" borderId="41" xfId="2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right" vertical="center"/>
    </xf>
    <xf numFmtId="4" fontId="8" fillId="0" borderId="43" xfId="2" applyNumberFormat="1" applyFill="1" applyBorder="1" applyAlignment="1">
      <alignment horizontal="center" vertical="center"/>
    </xf>
    <xf numFmtId="9" fontId="8" fillId="0" borderId="43" xfId="3" applyFont="1" applyFill="1" applyBorder="1" applyAlignment="1">
      <alignment horizontal="center" vertical="center"/>
    </xf>
    <xf numFmtId="4" fontId="4" fillId="4" borderId="43" xfId="2" applyNumberFormat="1" applyFont="1" applyFill="1" applyBorder="1" applyAlignment="1">
      <alignment horizontal="right" vertical="center" wrapText="1"/>
    </xf>
    <xf numFmtId="10" fontId="4" fillId="0" borderId="43" xfId="3" applyNumberFormat="1" applyFont="1" applyFill="1" applyBorder="1" applyAlignment="1">
      <alignment horizontal="center" vertical="center" wrapText="1"/>
    </xf>
    <xf numFmtId="4" fontId="8" fillId="4" borderId="43" xfId="2" applyNumberFormat="1" applyFill="1" applyBorder="1" applyAlignment="1">
      <alignment horizontal="center" vertical="center"/>
    </xf>
    <xf numFmtId="4" fontId="4" fillId="0" borderId="43" xfId="2" applyNumberFormat="1" applyFont="1" applyFill="1" applyBorder="1" applyAlignment="1">
      <alignment horizontal="center" vertical="center" wrapText="1"/>
    </xf>
    <xf numFmtId="4" fontId="0" fillId="4" borderId="43" xfId="0" applyNumberForma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right" vertical="center" wrapText="1"/>
    </xf>
    <xf numFmtId="4" fontId="4" fillId="0" borderId="42" xfId="0" applyNumberFormat="1" applyFont="1" applyFill="1" applyBorder="1" applyAlignment="1">
      <alignment horizontal="righ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right" vertical="center" wrapText="1"/>
    </xf>
    <xf numFmtId="4" fontId="4" fillId="0" borderId="41" xfId="0" applyNumberFormat="1" applyFont="1" applyFill="1" applyBorder="1" applyAlignment="1">
      <alignment horizontal="righ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right" vertical="center" wrapText="1"/>
    </xf>
    <xf numFmtId="4" fontId="4" fillId="0" borderId="43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4" fillId="0" borderId="0" xfId="1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/>
    <xf numFmtId="2" fontId="21" fillId="0" borderId="0" xfId="0" applyNumberFormat="1" applyFont="1" applyBorder="1" applyAlignment="1">
      <alignment horizontal="right" vertical="center"/>
    </xf>
    <xf numFmtId="0" fontId="22" fillId="0" borderId="0" xfId="11" applyFont="1" applyBorder="1" applyAlignment="1">
      <alignment wrapText="1"/>
    </xf>
    <xf numFmtId="0" fontId="21" fillId="0" borderId="0" xfId="0" applyFont="1" applyAlignment="1">
      <alignment horizontal="right" vertical="center"/>
    </xf>
    <xf numFmtId="2" fontId="21" fillId="0" borderId="0" xfId="0" applyNumberFormat="1" applyFont="1" applyAlignment="1">
      <alignment horizontal="right"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0" borderId="42" xfId="2" applyNumberFormat="1" applyFont="1" applyFill="1" applyBorder="1" applyAlignment="1">
      <alignment horizontal="right" vertical="center" wrapText="1"/>
    </xf>
    <xf numFmtId="4" fontId="4" fillId="0" borderId="41" xfId="2" applyNumberFormat="1" applyFont="1" applyFill="1" applyBorder="1" applyAlignment="1">
      <alignment horizontal="right" vertical="center" wrapText="1"/>
    </xf>
    <xf numFmtId="4" fontId="4" fillId="0" borderId="43" xfId="2" applyNumberFormat="1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13" fillId="0" borderId="0" xfId="10" applyFont="1" applyAlignment="1"/>
    <xf numFmtId="0" fontId="23" fillId="0" borderId="0" xfId="0" applyFont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6" fillId="2" borderId="1" xfId="2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2" borderId="2" xfId="2" applyFont="1" applyFill="1" applyBorder="1" applyAlignment="1">
      <alignment horizontal="right" vertical="center" wrapText="1"/>
    </xf>
    <xf numFmtId="0" fontId="6" fillId="2" borderId="8" xfId="2" applyFont="1" applyFill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6" fillId="0" borderId="23" xfId="10" applyFont="1" applyBorder="1" applyAlignment="1">
      <alignment horizontal="left"/>
    </xf>
    <xf numFmtId="0" fontId="16" fillId="0" borderId="24" xfId="10" applyFont="1" applyBorder="1" applyAlignment="1">
      <alignment horizontal="left"/>
    </xf>
    <xf numFmtId="0" fontId="16" fillId="0" borderId="25" xfId="10" applyFont="1" applyBorder="1" applyAlignment="1">
      <alignment horizontal="left"/>
    </xf>
    <xf numFmtId="0" fontId="13" fillId="0" borderId="12" xfId="10" applyFont="1" applyBorder="1" applyAlignment="1">
      <alignment horizontal="center"/>
    </xf>
    <xf numFmtId="0" fontId="13" fillId="0" borderId="13" xfId="10" applyFont="1" applyBorder="1" applyAlignment="1">
      <alignment horizontal="center"/>
    </xf>
    <xf numFmtId="0" fontId="13" fillId="0" borderId="14" xfId="10" applyFont="1" applyBorder="1" applyAlignment="1">
      <alignment horizontal="center"/>
    </xf>
    <xf numFmtId="0" fontId="13" fillId="0" borderId="15" xfId="10" applyFont="1" applyBorder="1" applyAlignment="1">
      <alignment horizontal="center"/>
    </xf>
    <xf numFmtId="0" fontId="13" fillId="0" borderId="0" xfId="10" applyFont="1" applyBorder="1" applyAlignment="1">
      <alignment horizontal="center"/>
    </xf>
    <xf numFmtId="0" fontId="13" fillId="0" borderId="16" xfId="10" applyFont="1" applyBorder="1" applyAlignment="1">
      <alignment horizontal="center"/>
    </xf>
    <xf numFmtId="0" fontId="13" fillId="0" borderId="17" xfId="10" applyFont="1" applyBorder="1" applyAlignment="1">
      <alignment horizontal="center"/>
    </xf>
    <xf numFmtId="0" fontId="13" fillId="0" borderId="18" xfId="10" applyFont="1" applyBorder="1" applyAlignment="1">
      <alignment horizontal="center"/>
    </xf>
    <xf numFmtId="0" fontId="13" fillId="0" borderId="19" xfId="10" applyFont="1" applyBorder="1" applyAlignment="1">
      <alignment horizontal="center"/>
    </xf>
    <xf numFmtId="0" fontId="15" fillId="0" borderId="12" xfId="10" applyFont="1" applyBorder="1" applyAlignment="1">
      <alignment horizontal="center"/>
    </xf>
    <xf numFmtId="0" fontId="15" fillId="0" borderId="13" xfId="10" applyFont="1" applyBorder="1" applyAlignment="1">
      <alignment horizontal="center"/>
    </xf>
    <xf numFmtId="0" fontId="15" fillId="0" borderId="14" xfId="10" applyFont="1" applyBorder="1" applyAlignment="1">
      <alignment horizontal="center"/>
    </xf>
    <xf numFmtId="0" fontId="16" fillId="0" borderId="20" xfId="10" applyFont="1" applyBorder="1" applyAlignment="1">
      <alignment horizontal="center"/>
    </xf>
    <xf numFmtId="0" fontId="16" fillId="0" borderId="21" xfId="10" applyFont="1" applyBorder="1" applyAlignment="1">
      <alignment horizontal="center"/>
    </xf>
    <xf numFmtId="0" fontId="16" fillId="0" borderId="22" xfId="10" applyFont="1" applyBorder="1" applyAlignment="1">
      <alignment horizontal="center"/>
    </xf>
    <xf numFmtId="0" fontId="13" fillId="0" borderId="23" xfId="10" applyFont="1" applyBorder="1" applyAlignment="1">
      <alignment horizontal="left" vertical="top" wrapText="1"/>
    </xf>
    <xf numFmtId="0" fontId="13" fillId="0" borderId="24" xfId="10" applyFont="1" applyBorder="1" applyAlignment="1">
      <alignment horizontal="left" vertical="top" wrapText="1"/>
    </xf>
    <xf numFmtId="0" fontId="13" fillId="0" borderId="25" xfId="10" applyFont="1" applyBorder="1" applyAlignment="1">
      <alignment horizontal="left" vertical="top" wrapText="1"/>
    </xf>
    <xf numFmtId="0" fontId="17" fillId="5" borderId="26" xfId="10" applyFont="1" applyFill="1" applyBorder="1" applyAlignment="1">
      <alignment horizontal="center" vertical="center"/>
    </xf>
    <xf numFmtId="0" fontId="17" fillId="5" borderId="27" xfId="10" applyFont="1" applyFill="1" applyBorder="1" applyAlignment="1">
      <alignment horizontal="center" vertical="center"/>
    </xf>
    <xf numFmtId="0" fontId="17" fillId="5" borderId="28" xfId="10" applyFont="1" applyFill="1" applyBorder="1" applyAlignment="1">
      <alignment horizontal="center" vertical="center"/>
    </xf>
    <xf numFmtId="0" fontId="13" fillId="5" borderId="29" xfId="10" applyFont="1" applyFill="1" applyBorder="1" applyAlignment="1">
      <alignment horizontal="center" vertical="center"/>
    </xf>
    <xf numFmtId="0" fontId="13" fillId="5" borderId="30" xfId="10" applyFont="1" applyFill="1" applyBorder="1" applyAlignment="1">
      <alignment horizontal="center" vertical="center"/>
    </xf>
    <xf numFmtId="0" fontId="13" fillId="5" borderId="30" xfId="10" applyFont="1" applyFill="1" applyBorder="1" applyAlignment="1" applyProtection="1">
      <alignment horizontal="left" vertical="center"/>
      <protection locked="0"/>
    </xf>
    <xf numFmtId="0" fontId="13" fillId="5" borderId="31" xfId="10" applyFont="1" applyFill="1" applyBorder="1" applyAlignment="1" applyProtection="1">
      <alignment horizontal="left" vertical="center"/>
      <protection locked="0"/>
    </xf>
    <xf numFmtId="0" fontId="13" fillId="0" borderId="23" xfId="10" applyFont="1" applyBorder="1" applyAlignment="1" applyProtection="1">
      <alignment horizontal="center" vertical="center"/>
      <protection locked="0"/>
    </xf>
    <xf numFmtId="0" fontId="13" fillId="0" borderId="24" xfId="10" applyFont="1" applyBorder="1" applyAlignment="1" applyProtection="1">
      <alignment horizontal="center" vertical="center"/>
      <protection locked="0"/>
    </xf>
    <xf numFmtId="0" fontId="13" fillId="0" borderId="25" xfId="10" applyFont="1" applyBorder="1" applyAlignment="1" applyProtection="1">
      <alignment horizontal="center" vertical="center"/>
      <protection locked="0"/>
    </xf>
    <xf numFmtId="0" fontId="13" fillId="0" borderId="23" xfId="10" applyFont="1" applyBorder="1" applyAlignment="1" applyProtection="1">
      <alignment horizontal="left" vertical="top"/>
      <protection locked="0"/>
    </xf>
    <xf numFmtId="0" fontId="13" fillId="0" borderId="24" xfId="10" applyFont="1" applyBorder="1" applyAlignment="1" applyProtection="1">
      <alignment horizontal="left" vertical="top"/>
      <protection locked="0"/>
    </xf>
    <xf numFmtId="0" fontId="13" fillId="0" borderId="25" xfId="10" applyFont="1" applyBorder="1" applyAlignment="1" applyProtection="1">
      <alignment horizontal="left" vertical="top"/>
      <protection locked="0"/>
    </xf>
    <xf numFmtId="0" fontId="13" fillId="0" borderId="32" xfId="10" applyFont="1" applyBorder="1" applyAlignment="1" applyProtection="1">
      <alignment horizontal="center" vertical="center"/>
      <protection locked="0"/>
    </xf>
    <xf numFmtId="0" fontId="13" fillId="0" borderId="33" xfId="10" applyFont="1" applyBorder="1" applyAlignment="1" applyProtection="1">
      <alignment horizontal="center" vertical="center"/>
      <protection locked="0"/>
    </xf>
    <xf numFmtId="0" fontId="13" fillId="0" borderId="34" xfId="10" applyFont="1" applyBorder="1" applyAlignment="1" applyProtection="1">
      <alignment horizontal="center" vertical="center"/>
      <protection locked="0"/>
    </xf>
    <xf numFmtId="0" fontId="18" fillId="0" borderId="12" xfId="11" applyFont="1" applyBorder="1" applyAlignment="1">
      <alignment horizontal="center" wrapText="1"/>
    </xf>
    <xf numFmtId="0" fontId="18" fillId="0" borderId="13" xfId="11" applyFont="1" applyBorder="1" applyAlignment="1">
      <alignment horizontal="center" wrapText="1"/>
    </xf>
    <xf numFmtId="0" fontId="18" fillId="0" borderId="14" xfId="11" applyFont="1" applyBorder="1" applyAlignment="1">
      <alignment horizontal="center" wrapText="1"/>
    </xf>
    <xf numFmtId="0" fontId="19" fillId="0" borderId="13" xfId="11" applyFont="1" applyBorder="1" applyAlignment="1">
      <alignment horizontal="center" wrapText="1"/>
    </xf>
    <xf numFmtId="0" fontId="19" fillId="0" borderId="14" xfId="11" applyFont="1" applyBorder="1" applyAlignment="1">
      <alignment horizontal="center" wrapText="1"/>
    </xf>
    <xf numFmtId="0" fontId="19" fillId="0" borderId="17" xfId="11" applyFont="1" applyBorder="1" applyAlignment="1">
      <alignment horizontal="center" wrapText="1"/>
    </xf>
    <xf numFmtId="0" fontId="19" fillId="0" borderId="18" xfId="11" applyFont="1" applyBorder="1" applyAlignment="1">
      <alignment horizontal="center" wrapText="1"/>
    </xf>
    <xf numFmtId="0" fontId="19" fillId="0" borderId="19" xfId="11" applyFont="1" applyBorder="1" applyAlignment="1">
      <alignment horizontal="center" wrapText="1"/>
    </xf>
    <xf numFmtId="0" fontId="13" fillId="0" borderId="35" xfId="10" applyFont="1" applyBorder="1" applyAlignment="1">
      <alignment horizontal="center" vertical="center"/>
    </xf>
    <xf numFmtId="0" fontId="13" fillId="0" borderId="36" xfId="10" applyFont="1" applyBorder="1" applyAlignment="1">
      <alignment horizontal="center" vertical="center"/>
    </xf>
    <xf numFmtId="0" fontId="13" fillId="0" borderId="37" xfId="10" applyFont="1" applyBorder="1" applyAlignment="1">
      <alignment horizontal="center" vertical="center"/>
    </xf>
    <xf numFmtId="0" fontId="13" fillId="0" borderId="38" xfId="10" applyFont="1" applyBorder="1" applyAlignment="1">
      <alignment horizontal="center" vertical="center"/>
    </xf>
    <xf numFmtId="0" fontId="13" fillId="0" borderId="39" xfId="10" applyFont="1" applyBorder="1" applyAlignment="1">
      <alignment horizontal="center" vertical="center"/>
    </xf>
    <xf numFmtId="0" fontId="13" fillId="0" borderId="40" xfId="10" applyFont="1" applyBorder="1" applyAlignment="1">
      <alignment horizontal="center" vertical="center"/>
    </xf>
    <xf numFmtId="0" fontId="18" fillId="0" borderId="17" xfId="11" applyFont="1" applyBorder="1" applyAlignment="1">
      <alignment horizontal="center" vertical="top" wrapText="1"/>
    </xf>
    <xf numFmtId="0" fontId="18" fillId="0" borderId="18" xfId="11" applyFont="1" applyBorder="1" applyAlignment="1">
      <alignment horizontal="center" vertical="top" wrapText="1"/>
    </xf>
    <xf numFmtId="0" fontId="18" fillId="0" borderId="19" xfId="11" applyFont="1" applyBorder="1" applyAlignment="1">
      <alignment horizontal="center" vertical="top" wrapText="1"/>
    </xf>
    <xf numFmtId="0" fontId="13" fillId="0" borderId="13" xfId="10" applyFont="1" applyBorder="1" applyAlignment="1" applyProtection="1">
      <alignment horizontal="center" vertical="center"/>
      <protection locked="0"/>
    </xf>
    <xf numFmtId="0" fontId="13" fillId="0" borderId="18" xfId="10" applyFont="1" applyBorder="1" applyAlignment="1" applyProtection="1">
      <alignment horizontal="center" vertical="center"/>
      <protection locked="0"/>
    </xf>
  </cellXfs>
  <cellStyles count="12">
    <cellStyle name="Moeda" xfId="1" builtinId="4"/>
    <cellStyle name="Moeda 2" xfId="6"/>
    <cellStyle name="Normal" xfId="0" builtinId="0"/>
    <cellStyle name="Normal 2" xfId="2"/>
    <cellStyle name="Normal 2 2" xfId="8"/>
    <cellStyle name="Normal 2 5" xfId="10"/>
    <cellStyle name="Normal 20" xfId="11"/>
    <cellStyle name="Normal 3" xfId="4"/>
    <cellStyle name="Normal 3 2" xfId="9"/>
    <cellStyle name="Porcentagem 2" xfId="3"/>
    <cellStyle name="Porcentagem 3" xfId="7"/>
    <cellStyle name="Vírgul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262561</xdr:colOff>
      <xdr:row>0</xdr:row>
      <xdr:rowOff>16933</xdr:rowOff>
    </xdr:from>
    <xdr:to>
      <xdr:col>13</xdr:col>
      <xdr:colOff>736601</xdr:colOff>
      <xdr:row>5</xdr:row>
      <xdr:rowOff>31908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7261" y="16933"/>
          <a:ext cx="2493340" cy="1079659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0</xdr:row>
      <xdr:rowOff>0</xdr:rowOff>
    </xdr:from>
    <xdr:to>
      <xdr:col>1</xdr:col>
      <xdr:colOff>870372</xdr:colOff>
      <xdr:row>5</xdr:row>
      <xdr:rowOff>203200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667" y="0"/>
          <a:ext cx="1287355" cy="1263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78739</xdr:colOff>
      <xdr:row>0</xdr:row>
      <xdr:rowOff>66040</xdr:rowOff>
    </xdr:from>
    <xdr:to>
      <xdr:col>29</xdr:col>
      <xdr:colOff>173308</xdr:colOff>
      <xdr:row>2</xdr:row>
      <xdr:rowOff>139700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1089" y="66040"/>
          <a:ext cx="2609169" cy="110871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63500</xdr:rowOff>
    </xdr:from>
    <xdr:to>
      <xdr:col>5</xdr:col>
      <xdr:colOff>146050</xdr:colOff>
      <xdr:row>2</xdr:row>
      <xdr:rowOff>133350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6350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50799</xdr:colOff>
      <xdr:row>12</xdr:row>
      <xdr:rowOff>19050</xdr:rowOff>
    </xdr:from>
    <xdr:to>
      <xdr:col>14</xdr:col>
      <xdr:colOff>114299</xdr:colOff>
      <xdr:row>12</xdr:row>
      <xdr:rowOff>2266950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99" y="3587750"/>
          <a:ext cx="2997200" cy="2247900"/>
        </a:xfrm>
        <a:prstGeom prst="rect">
          <a:avLst/>
        </a:prstGeom>
      </xdr:spPr>
    </xdr:pic>
    <xdr:clientData/>
  </xdr:twoCellAnchor>
  <xdr:twoCellAnchor editAs="oneCell">
    <xdr:from>
      <xdr:col>15</xdr:col>
      <xdr:colOff>99482</xdr:colOff>
      <xdr:row>12</xdr:row>
      <xdr:rowOff>31750</xdr:rowOff>
    </xdr:from>
    <xdr:to>
      <xdr:col>29</xdr:col>
      <xdr:colOff>154516</xdr:colOff>
      <xdr:row>12</xdr:row>
      <xdr:rowOff>2273300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42732" y="3600450"/>
          <a:ext cx="2988734" cy="224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31750</xdr:rowOff>
    </xdr:from>
    <xdr:to>
      <xdr:col>14</xdr:col>
      <xdr:colOff>133350</xdr:colOff>
      <xdr:row>16</xdr:row>
      <xdr:rowOff>2332037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502400"/>
          <a:ext cx="3067050" cy="2300287"/>
        </a:xfrm>
        <a:prstGeom prst="rect">
          <a:avLst/>
        </a:prstGeom>
      </xdr:spPr>
    </xdr:pic>
    <xdr:clientData/>
  </xdr:twoCellAnchor>
  <xdr:twoCellAnchor editAs="oneCell">
    <xdr:from>
      <xdr:col>15</xdr:col>
      <xdr:colOff>67732</xdr:colOff>
      <xdr:row>16</xdr:row>
      <xdr:rowOff>76200</xdr:rowOff>
    </xdr:from>
    <xdr:to>
      <xdr:col>29</xdr:col>
      <xdr:colOff>122766</xdr:colOff>
      <xdr:row>16</xdr:row>
      <xdr:rowOff>2317750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10982" y="6546850"/>
          <a:ext cx="2988734" cy="2241550"/>
        </a:xfrm>
        <a:prstGeom prst="rect">
          <a:avLst/>
        </a:prstGeom>
      </xdr:spPr>
    </xdr:pic>
    <xdr:clientData/>
  </xdr:twoCellAnchor>
  <xdr:twoCellAnchor editAs="oneCell">
    <xdr:from>
      <xdr:col>0</xdr:col>
      <xdr:colOff>61381</xdr:colOff>
      <xdr:row>21</xdr:row>
      <xdr:rowOff>25400</xdr:rowOff>
    </xdr:from>
    <xdr:to>
      <xdr:col>14</xdr:col>
      <xdr:colOff>175682</xdr:colOff>
      <xdr:row>21</xdr:row>
      <xdr:rowOff>2311400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381" y="9664700"/>
          <a:ext cx="3048001" cy="2286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63708</xdr:colOff>
      <xdr:row>21</xdr:row>
      <xdr:rowOff>50800</xdr:rowOff>
    </xdr:from>
    <xdr:to>
      <xdr:col>29</xdr:col>
      <xdr:colOff>161075</xdr:colOff>
      <xdr:row>21</xdr:row>
      <xdr:rowOff>2324100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3206958" y="9690100"/>
          <a:ext cx="3031067" cy="227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view="pageBreakPreview" zoomScale="75" zoomScaleNormal="75" zoomScaleSheetLayoutView="75" workbookViewId="0">
      <selection activeCell="G63" sqref="G63"/>
    </sheetView>
  </sheetViews>
  <sheetFormatPr defaultRowHeight="14.5" x14ac:dyDescent="0.35"/>
  <cols>
    <col min="1" max="1" width="7.1796875" style="28" customWidth="1"/>
    <col min="2" max="2" width="51.08984375" style="6" customWidth="1"/>
    <col min="3" max="3" width="7.453125" style="12" bestFit="1" customWidth="1"/>
    <col min="4" max="4" width="8.08984375" style="12" bestFit="1" customWidth="1"/>
    <col min="5" max="5" width="13.453125" style="12" customWidth="1"/>
    <col min="6" max="7" width="9.6328125" style="6" customWidth="1"/>
    <col min="8" max="8" width="9.6328125" style="9" customWidth="1"/>
    <col min="9" max="9" width="9.6328125" style="6" customWidth="1"/>
    <col min="10" max="10" width="12.54296875" style="6" customWidth="1"/>
    <col min="11" max="13" width="9.6328125" style="6" customWidth="1"/>
    <col min="14" max="14" width="11.54296875" style="8" customWidth="1"/>
    <col min="15" max="15" width="4.90625" style="6" customWidth="1"/>
    <col min="16" max="16384" width="8.7265625" style="6"/>
  </cols>
  <sheetData>
    <row r="1" spans="1:14" ht="26" x14ac:dyDescent="0.55000000000000004">
      <c r="A1" s="111" t="s">
        <v>22</v>
      </c>
      <c r="B1" s="111"/>
      <c r="E1" s="19" t="s">
        <v>25</v>
      </c>
    </row>
    <row r="2" spans="1:14" x14ac:dyDescent="0.35">
      <c r="B2" s="73"/>
      <c r="E2" s="110" t="s">
        <v>26</v>
      </c>
      <c r="F2" s="110"/>
      <c r="G2" s="110"/>
      <c r="H2" s="110"/>
      <c r="I2" s="110"/>
      <c r="J2" s="110"/>
    </row>
    <row r="3" spans="1:14" x14ac:dyDescent="0.35">
      <c r="A3" s="73"/>
      <c r="B3" s="74" t="s">
        <v>114</v>
      </c>
    </row>
    <row r="4" spans="1:14" x14ac:dyDescent="0.35">
      <c r="A4" s="73"/>
      <c r="B4" s="74" t="s">
        <v>117</v>
      </c>
    </row>
    <row r="5" spans="1:14" ht="14.5" customHeight="1" x14ac:dyDescent="0.35">
      <c r="A5" s="73"/>
      <c r="B5" s="13"/>
      <c r="C5" s="95" t="s">
        <v>104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29" x14ac:dyDescent="0.35">
      <c r="A6" s="73"/>
      <c r="B6" s="90" t="s">
        <v>102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ht="14.5" customHeight="1" x14ac:dyDescent="0.35">
      <c r="A7" s="73"/>
      <c r="B7" s="74" t="s">
        <v>103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s="12" customFormat="1" ht="30.75" customHeight="1" x14ac:dyDescent="0.35">
      <c r="A8" s="102" t="s">
        <v>21</v>
      </c>
      <c r="B8" s="103"/>
      <c r="C8" s="103"/>
      <c r="D8" s="103"/>
      <c r="E8" s="103"/>
      <c r="F8" s="98" t="s">
        <v>13</v>
      </c>
      <c r="G8" s="99"/>
      <c r="H8" s="98" t="s">
        <v>14</v>
      </c>
      <c r="I8" s="99"/>
      <c r="J8" s="98" t="s">
        <v>15</v>
      </c>
      <c r="K8" s="99"/>
      <c r="L8" s="98" t="s">
        <v>16</v>
      </c>
      <c r="M8" s="100"/>
      <c r="N8" s="22"/>
    </row>
    <row r="9" spans="1:14" s="12" customFormat="1" ht="28" x14ac:dyDescent="0.35">
      <c r="A9" s="85" t="s">
        <v>0</v>
      </c>
      <c r="B9" s="52" t="s">
        <v>1</v>
      </c>
      <c r="C9" s="53" t="s">
        <v>2</v>
      </c>
      <c r="D9" s="54" t="s">
        <v>3</v>
      </c>
      <c r="E9" s="54" t="s">
        <v>4</v>
      </c>
      <c r="F9" s="24" t="s">
        <v>17</v>
      </c>
      <c r="G9" s="24" t="s">
        <v>18</v>
      </c>
      <c r="H9" s="25" t="s">
        <v>17</v>
      </c>
      <c r="I9" s="24" t="s">
        <v>18</v>
      </c>
      <c r="J9" s="24" t="s">
        <v>17</v>
      </c>
      <c r="K9" s="24" t="s">
        <v>18</v>
      </c>
      <c r="L9" s="24" t="s">
        <v>17</v>
      </c>
      <c r="M9" s="84" t="s">
        <v>18</v>
      </c>
      <c r="N9" s="26" t="s">
        <v>23</v>
      </c>
    </row>
    <row r="10" spans="1:14" s="12" customFormat="1" x14ac:dyDescent="0.35">
      <c r="A10" s="55" t="s">
        <v>5</v>
      </c>
      <c r="B10" s="55" t="s">
        <v>67</v>
      </c>
      <c r="C10" s="55"/>
      <c r="D10" s="56"/>
      <c r="E10" s="55"/>
      <c r="F10" s="20"/>
      <c r="G10" s="20"/>
      <c r="H10" s="21"/>
      <c r="I10" s="20"/>
      <c r="J10" s="20"/>
      <c r="K10" s="20"/>
      <c r="L10" s="20"/>
      <c r="M10" s="20"/>
      <c r="N10" s="22"/>
    </row>
    <row r="11" spans="1:14" s="12" customFormat="1" x14ac:dyDescent="0.35">
      <c r="A11" s="57" t="s">
        <v>6</v>
      </c>
      <c r="B11" s="57" t="s">
        <v>68</v>
      </c>
      <c r="C11" s="58" t="s">
        <v>9</v>
      </c>
      <c r="D11" s="59">
        <v>6</v>
      </c>
      <c r="E11" s="60">
        <v>223.29</v>
      </c>
      <c r="F11" s="35">
        <v>6</v>
      </c>
      <c r="G11" s="32">
        <f>F11/D11</f>
        <v>1</v>
      </c>
      <c r="H11" s="86"/>
      <c r="I11" s="34">
        <f>H11/D11</f>
        <v>0</v>
      </c>
      <c r="J11" s="35">
        <f>H11+F11</f>
        <v>6</v>
      </c>
      <c r="K11" s="32">
        <f>J11/D11</f>
        <v>1</v>
      </c>
      <c r="L11" s="36">
        <f>D11-J11</f>
        <v>0</v>
      </c>
      <c r="M11" s="34">
        <f>L11/D11</f>
        <v>0</v>
      </c>
      <c r="N11" s="37">
        <f>H11*E11</f>
        <v>0</v>
      </c>
    </row>
    <row r="12" spans="1:14" s="12" customFormat="1" ht="25" x14ac:dyDescent="0.35">
      <c r="A12" s="61" t="s">
        <v>39</v>
      </c>
      <c r="B12" s="61" t="s">
        <v>69</v>
      </c>
      <c r="C12" s="62" t="s">
        <v>99</v>
      </c>
      <c r="D12" s="63">
        <v>30</v>
      </c>
      <c r="E12" s="64">
        <v>23.65</v>
      </c>
      <c r="F12" s="42">
        <v>15</v>
      </c>
      <c r="G12" s="39">
        <f>F12/D12</f>
        <v>0.5</v>
      </c>
      <c r="H12" s="40">
        <v>15</v>
      </c>
      <c r="I12" s="41">
        <f t="shared" ref="I12:I19" si="0">H12/D12</f>
        <v>0.5</v>
      </c>
      <c r="J12" s="42">
        <f t="shared" ref="J12:J19" si="1">H12+F12</f>
        <v>30</v>
      </c>
      <c r="K12" s="39">
        <f t="shared" ref="K12:K19" si="2">J12/D12</f>
        <v>1</v>
      </c>
      <c r="L12" s="43">
        <f t="shared" ref="L12:L19" si="3">D12-J12</f>
        <v>0</v>
      </c>
      <c r="M12" s="41">
        <f t="shared" ref="M12:M19" si="4">L12/D12</f>
        <v>0</v>
      </c>
      <c r="N12" s="44">
        <f>H12*E12</f>
        <v>354.75</v>
      </c>
    </row>
    <row r="13" spans="1:14" s="12" customFormat="1" ht="37.5" x14ac:dyDescent="0.35">
      <c r="A13" s="61" t="s">
        <v>40</v>
      </c>
      <c r="B13" s="61" t="s">
        <v>70</v>
      </c>
      <c r="C13" s="62" t="s">
        <v>8</v>
      </c>
      <c r="D13" s="63">
        <v>18</v>
      </c>
      <c r="E13" s="64">
        <v>64.08</v>
      </c>
      <c r="F13" s="42">
        <v>18</v>
      </c>
      <c r="G13" s="39">
        <f t="shared" ref="G13:G42" si="5">F13/D13</f>
        <v>1</v>
      </c>
      <c r="H13" s="87"/>
      <c r="I13" s="41">
        <f t="shared" si="0"/>
        <v>0</v>
      </c>
      <c r="J13" s="42">
        <f t="shared" si="1"/>
        <v>18</v>
      </c>
      <c r="K13" s="39">
        <f t="shared" si="2"/>
        <v>1</v>
      </c>
      <c r="L13" s="43">
        <f t="shared" si="3"/>
        <v>0</v>
      </c>
      <c r="M13" s="41">
        <f t="shared" si="4"/>
        <v>0</v>
      </c>
      <c r="N13" s="44">
        <f>H13*E13</f>
        <v>0</v>
      </c>
    </row>
    <row r="14" spans="1:14" s="12" customFormat="1" x14ac:dyDescent="0.35">
      <c r="A14" s="61" t="s">
        <v>41</v>
      </c>
      <c r="B14" s="61" t="s">
        <v>71</v>
      </c>
      <c r="C14" s="62" t="s">
        <v>9</v>
      </c>
      <c r="D14" s="63">
        <v>485.1</v>
      </c>
      <c r="E14" s="64">
        <v>8.33</v>
      </c>
      <c r="F14" s="42">
        <v>485.1</v>
      </c>
      <c r="G14" s="39">
        <f t="shared" si="5"/>
        <v>1</v>
      </c>
      <c r="H14" s="87"/>
      <c r="I14" s="41">
        <f t="shared" si="0"/>
        <v>0</v>
      </c>
      <c r="J14" s="42">
        <f t="shared" si="1"/>
        <v>485.1</v>
      </c>
      <c r="K14" s="39">
        <f t="shared" si="2"/>
        <v>1</v>
      </c>
      <c r="L14" s="43">
        <f t="shared" si="3"/>
        <v>0</v>
      </c>
      <c r="M14" s="41">
        <f t="shared" si="4"/>
        <v>0</v>
      </c>
      <c r="N14" s="44">
        <f>H14*E14</f>
        <v>0</v>
      </c>
    </row>
    <row r="15" spans="1:14" s="12" customFormat="1" x14ac:dyDescent="0.35">
      <c r="A15" s="61" t="s">
        <v>42</v>
      </c>
      <c r="B15" s="61" t="s">
        <v>71</v>
      </c>
      <c r="C15" s="62" t="s">
        <v>9</v>
      </c>
      <c r="D15" s="63">
        <v>1440.36</v>
      </c>
      <c r="E15" s="64">
        <v>8.33</v>
      </c>
      <c r="F15" s="42">
        <v>720.18</v>
      </c>
      <c r="G15" s="39">
        <f t="shared" si="5"/>
        <v>0.5</v>
      </c>
      <c r="H15" s="40">
        <v>720.18</v>
      </c>
      <c r="I15" s="41">
        <f t="shared" si="0"/>
        <v>0.5</v>
      </c>
      <c r="J15" s="42">
        <f t="shared" si="1"/>
        <v>1440.36</v>
      </c>
      <c r="K15" s="39">
        <f t="shared" si="2"/>
        <v>1</v>
      </c>
      <c r="L15" s="43">
        <f t="shared" si="3"/>
        <v>0</v>
      </c>
      <c r="M15" s="41">
        <f t="shared" si="4"/>
        <v>0</v>
      </c>
      <c r="N15" s="44">
        <f>H15*E15</f>
        <v>5999.0994000000001</v>
      </c>
    </row>
    <row r="16" spans="1:14" s="12" customFormat="1" x14ac:dyDescent="0.35">
      <c r="A16" s="61" t="s">
        <v>43</v>
      </c>
      <c r="B16" s="61" t="s">
        <v>72</v>
      </c>
      <c r="C16" s="62" t="s">
        <v>9</v>
      </c>
      <c r="D16" s="63">
        <v>45.19</v>
      </c>
      <c r="E16" s="64">
        <v>8.2799999999999994</v>
      </c>
      <c r="F16" s="42">
        <v>45.19</v>
      </c>
      <c r="G16" s="39">
        <f t="shared" si="5"/>
        <v>1</v>
      </c>
      <c r="H16" s="87"/>
      <c r="I16" s="41">
        <f t="shared" si="0"/>
        <v>0</v>
      </c>
      <c r="J16" s="42">
        <f t="shared" si="1"/>
        <v>45.19</v>
      </c>
      <c r="K16" s="39">
        <f t="shared" si="2"/>
        <v>1</v>
      </c>
      <c r="L16" s="43">
        <f t="shared" si="3"/>
        <v>0</v>
      </c>
      <c r="M16" s="41">
        <f t="shared" si="4"/>
        <v>0</v>
      </c>
      <c r="N16" s="44">
        <f t="shared" ref="N16:N18" si="6">H16*E16</f>
        <v>0</v>
      </c>
    </row>
    <row r="17" spans="1:14" s="12" customFormat="1" x14ac:dyDescent="0.35">
      <c r="A17" s="61" t="s">
        <v>44</v>
      </c>
      <c r="B17" s="61" t="s">
        <v>73</v>
      </c>
      <c r="C17" s="62" t="s">
        <v>9</v>
      </c>
      <c r="D17" s="63">
        <v>41.7</v>
      </c>
      <c r="E17" s="64">
        <v>38.69</v>
      </c>
      <c r="F17" s="42">
        <v>41.7</v>
      </c>
      <c r="G17" s="39">
        <f t="shared" si="5"/>
        <v>1</v>
      </c>
      <c r="H17" s="87"/>
      <c r="I17" s="41">
        <f t="shared" si="0"/>
        <v>0</v>
      </c>
      <c r="J17" s="42">
        <f t="shared" si="1"/>
        <v>41.7</v>
      </c>
      <c r="K17" s="39">
        <f t="shared" si="2"/>
        <v>1</v>
      </c>
      <c r="L17" s="43">
        <f t="shared" si="3"/>
        <v>0</v>
      </c>
      <c r="M17" s="41">
        <f t="shared" si="4"/>
        <v>0</v>
      </c>
      <c r="N17" s="44">
        <f t="shared" si="6"/>
        <v>0</v>
      </c>
    </row>
    <row r="18" spans="1:14" s="12" customFormat="1" ht="25" x14ac:dyDescent="0.35">
      <c r="A18" s="61" t="s">
        <v>45</v>
      </c>
      <c r="B18" s="61" t="s">
        <v>74</v>
      </c>
      <c r="C18" s="62" t="s">
        <v>9</v>
      </c>
      <c r="D18" s="63">
        <v>25.2</v>
      </c>
      <c r="E18" s="64">
        <v>10.62</v>
      </c>
      <c r="F18" s="42">
        <v>25.2</v>
      </c>
      <c r="G18" s="39">
        <f t="shared" si="5"/>
        <v>1</v>
      </c>
      <c r="H18" s="87"/>
      <c r="I18" s="41">
        <f t="shared" si="0"/>
        <v>0</v>
      </c>
      <c r="J18" s="42">
        <f t="shared" si="1"/>
        <v>25.2</v>
      </c>
      <c r="K18" s="39">
        <f t="shared" si="2"/>
        <v>1</v>
      </c>
      <c r="L18" s="43">
        <f t="shared" si="3"/>
        <v>0</v>
      </c>
      <c r="M18" s="41">
        <f t="shared" si="4"/>
        <v>0</v>
      </c>
      <c r="N18" s="44">
        <f t="shared" si="6"/>
        <v>0</v>
      </c>
    </row>
    <row r="19" spans="1:14" s="12" customFormat="1" x14ac:dyDescent="0.35">
      <c r="A19" s="65" t="s">
        <v>46</v>
      </c>
      <c r="B19" s="65" t="s">
        <v>75</v>
      </c>
      <c r="C19" s="66" t="s">
        <v>8</v>
      </c>
      <c r="D19" s="67">
        <v>5</v>
      </c>
      <c r="E19" s="68">
        <v>88.56</v>
      </c>
      <c r="F19" s="45"/>
      <c r="G19" s="46">
        <f t="shared" si="5"/>
        <v>0</v>
      </c>
      <c r="H19" s="47">
        <v>2.5</v>
      </c>
      <c r="I19" s="48">
        <f t="shared" si="0"/>
        <v>0.5</v>
      </c>
      <c r="J19" s="49">
        <f t="shared" si="1"/>
        <v>2.5</v>
      </c>
      <c r="K19" s="46">
        <f t="shared" si="2"/>
        <v>0.5</v>
      </c>
      <c r="L19" s="50">
        <f t="shared" si="3"/>
        <v>2.5</v>
      </c>
      <c r="M19" s="48">
        <f t="shared" si="4"/>
        <v>0.5</v>
      </c>
      <c r="N19" s="51">
        <f>H19*E19</f>
        <v>221.4</v>
      </c>
    </row>
    <row r="20" spans="1:14" s="12" customFormat="1" x14ac:dyDescent="0.35">
      <c r="A20" s="69" t="s">
        <v>12</v>
      </c>
      <c r="B20" s="69" t="s">
        <v>76</v>
      </c>
      <c r="C20" s="69"/>
      <c r="D20" s="70"/>
      <c r="E20" s="69"/>
      <c r="F20" s="31"/>
      <c r="G20" s="31"/>
      <c r="H20" s="31"/>
      <c r="I20" s="31"/>
      <c r="J20" s="31"/>
      <c r="K20" s="31"/>
      <c r="L20" s="31"/>
      <c r="M20" s="31"/>
      <c r="N20" s="31"/>
    </row>
    <row r="21" spans="1:14" s="12" customFormat="1" ht="25" x14ac:dyDescent="0.35">
      <c r="A21" s="57" t="s">
        <v>11</v>
      </c>
      <c r="B21" s="57" t="s">
        <v>77</v>
      </c>
      <c r="C21" s="58" t="s">
        <v>100</v>
      </c>
      <c r="D21" s="59">
        <v>0.4</v>
      </c>
      <c r="E21" s="60">
        <v>21995.62</v>
      </c>
      <c r="F21" s="35">
        <v>0.13600000000000001</v>
      </c>
      <c r="G21" s="32">
        <f t="shared" si="5"/>
        <v>0.34</v>
      </c>
      <c r="H21" s="33">
        <v>0.13</v>
      </c>
      <c r="I21" s="34">
        <f t="shared" ref="I21:I42" si="7">H21/D21</f>
        <v>0.32500000000000001</v>
      </c>
      <c r="J21" s="35">
        <f>H21+F21</f>
        <v>0.26600000000000001</v>
      </c>
      <c r="K21" s="32">
        <f>J21/D21</f>
        <v>0.66500000000000004</v>
      </c>
      <c r="L21" s="36">
        <f t="shared" ref="L21:L42" si="8">D21-J21</f>
        <v>0.13400000000000001</v>
      </c>
      <c r="M21" s="34">
        <f t="shared" ref="M21:M42" si="9">L21/D21</f>
        <v>0.33500000000000002</v>
      </c>
      <c r="N21" s="37">
        <f>H21*E21</f>
        <v>2859.4306000000001</v>
      </c>
    </row>
    <row r="22" spans="1:14" s="12" customFormat="1" ht="25" x14ac:dyDescent="0.35">
      <c r="A22" s="65" t="s">
        <v>47</v>
      </c>
      <c r="B22" s="65" t="s">
        <v>78</v>
      </c>
      <c r="C22" s="66" t="s">
        <v>101</v>
      </c>
      <c r="D22" s="67">
        <v>264</v>
      </c>
      <c r="E22" s="68">
        <v>26.63</v>
      </c>
      <c r="F22" s="49">
        <v>90</v>
      </c>
      <c r="G22" s="46">
        <f t="shared" si="5"/>
        <v>0.34090909090909088</v>
      </c>
      <c r="H22" s="47">
        <v>90</v>
      </c>
      <c r="I22" s="48">
        <f t="shared" si="7"/>
        <v>0.34090909090909088</v>
      </c>
      <c r="J22" s="35">
        <f>H22+F22</f>
        <v>180</v>
      </c>
      <c r="K22" s="46">
        <f>J22/D22</f>
        <v>0.68181818181818177</v>
      </c>
      <c r="L22" s="50">
        <f t="shared" si="8"/>
        <v>84</v>
      </c>
      <c r="M22" s="48">
        <f t="shared" si="9"/>
        <v>0.31818181818181818</v>
      </c>
      <c r="N22" s="51">
        <f>H22*E22</f>
        <v>2396.6999999999998</v>
      </c>
    </row>
    <row r="23" spans="1:14" s="12" customFormat="1" x14ac:dyDescent="0.35">
      <c r="A23" s="69" t="s">
        <v>10</v>
      </c>
      <c r="B23" s="69" t="s">
        <v>79</v>
      </c>
      <c r="C23" s="69"/>
      <c r="D23" s="70"/>
      <c r="E23" s="69"/>
      <c r="F23" s="31"/>
      <c r="G23" s="31"/>
      <c r="H23" s="31"/>
      <c r="I23" s="31"/>
      <c r="J23" s="31"/>
      <c r="K23" s="31"/>
      <c r="L23" s="31"/>
      <c r="M23" s="31"/>
      <c r="N23" s="31"/>
    </row>
    <row r="24" spans="1:14" s="12" customFormat="1" ht="59" customHeight="1" x14ac:dyDescent="0.35">
      <c r="A24" s="57" t="s">
        <v>48</v>
      </c>
      <c r="B24" s="57" t="s">
        <v>80</v>
      </c>
      <c r="C24" s="58" t="s">
        <v>9</v>
      </c>
      <c r="D24" s="59">
        <v>18</v>
      </c>
      <c r="E24" s="60">
        <v>143.85</v>
      </c>
      <c r="F24" s="35">
        <v>18</v>
      </c>
      <c r="G24" s="32">
        <f t="shared" si="5"/>
        <v>1</v>
      </c>
      <c r="H24" s="86"/>
      <c r="I24" s="34">
        <f>H24/D24</f>
        <v>0</v>
      </c>
      <c r="J24" s="35">
        <f t="shared" ref="J24:J42" si="10">H24+F24</f>
        <v>18</v>
      </c>
      <c r="K24" s="32">
        <f t="shared" ref="K24:K42" si="11">J24/D24</f>
        <v>1</v>
      </c>
      <c r="L24" s="36">
        <f t="shared" si="8"/>
        <v>0</v>
      </c>
      <c r="M24" s="34">
        <f t="shared" si="9"/>
        <v>0</v>
      </c>
      <c r="N24" s="37">
        <f t="shared" ref="N24:N31" si="12">H24*E24</f>
        <v>0</v>
      </c>
    </row>
    <row r="25" spans="1:14" s="12" customFormat="1" ht="37.5" x14ac:dyDescent="0.35">
      <c r="A25" s="61" t="s">
        <v>49</v>
      </c>
      <c r="B25" s="61" t="s">
        <v>81</v>
      </c>
      <c r="C25" s="62" t="s">
        <v>9</v>
      </c>
      <c r="D25" s="63">
        <v>38.479999999999997</v>
      </c>
      <c r="E25" s="64">
        <v>78.92</v>
      </c>
      <c r="F25" s="38"/>
      <c r="G25" s="39">
        <f t="shared" si="5"/>
        <v>0</v>
      </c>
      <c r="H25" s="40">
        <f>D25</f>
        <v>38.479999999999997</v>
      </c>
      <c r="I25" s="41">
        <f t="shared" si="7"/>
        <v>1</v>
      </c>
      <c r="J25" s="42">
        <f t="shared" si="10"/>
        <v>38.479999999999997</v>
      </c>
      <c r="K25" s="39">
        <f t="shared" si="11"/>
        <v>1</v>
      </c>
      <c r="L25" s="43">
        <f t="shared" si="8"/>
        <v>0</v>
      </c>
      <c r="M25" s="41">
        <f t="shared" si="9"/>
        <v>0</v>
      </c>
      <c r="N25" s="44">
        <f t="shared" si="12"/>
        <v>3036.8415999999997</v>
      </c>
    </row>
    <row r="26" spans="1:14" s="12" customFormat="1" x14ac:dyDescent="0.35">
      <c r="A26" s="61" t="s">
        <v>50</v>
      </c>
      <c r="B26" s="61" t="s">
        <v>82</v>
      </c>
      <c r="C26" s="62" t="s">
        <v>9</v>
      </c>
      <c r="D26" s="63">
        <v>204.55</v>
      </c>
      <c r="E26" s="64">
        <v>123.82</v>
      </c>
      <c r="F26" s="38"/>
      <c r="G26" s="39">
        <f t="shared" si="5"/>
        <v>0</v>
      </c>
      <c r="H26" s="40">
        <f>D26</f>
        <v>204.55</v>
      </c>
      <c r="I26" s="41">
        <f>H26/D26</f>
        <v>1</v>
      </c>
      <c r="J26" s="42">
        <f t="shared" si="10"/>
        <v>204.55</v>
      </c>
      <c r="K26" s="39">
        <f t="shared" si="11"/>
        <v>1</v>
      </c>
      <c r="L26" s="43">
        <f t="shared" si="8"/>
        <v>0</v>
      </c>
      <c r="M26" s="41">
        <f t="shared" si="9"/>
        <v>0</v>
      </c>
      <c r="N26" s="44">
        <f t="shared" si="12"/>
        <v>25327.381000000001</v>
      </c>
    </row>
    <row r="27" spans="1:14" s="12" customFormat="1" x14ac:dyDescent="0.35">
      <c r="A27" s="61" t="s">
        <v>51</v>
      </c>
      <c r="B27" s="61" t="s">
        <v>83</v>
      </c>
      <c r="C27" s="62" t="s">
        <v>9</v>
      </c>
      <c r="D27" s="63">
        <v>47.96</v>
      </c>
      <c r="E27" s="64">
        <v>102.84</v>
      </c>
      <c r="F27" s="38"/>
      <c r="G27" s="39">
        <f t="shared" si="5"/>
        <v>0</v>
      </c>
      <c r="H27" s="40">
        <f t="shared" ref="H27:H29" si="13">D27</f>
        <v>47.96</v>
      </c>
      <c r="I27" s="41">
        <f t="shared" si="7"/>
        <v>1</v>
      </c>
      <c r="J27" s="42">
        <f t="shared" si="10"/>
        <v>47.96</v>
      </c>
      <c r="K27" s="39">
        <f t="shared" si="11"/>
        <v>1</v>
      </c>
      <c r="L27" s="43">
        <f t="shared" si="8"/>
        <v>0</v>
      </c>
      <c r="M27" s="41">
        <f t="shared" si="9"/>
        <v>0</v>
      </c>
      <c r="N27" s="44">
        <f t="shared" si="12"/>
        <v>4932.2064</v>
      </c>
    </row>
    <row r="28" spans="1:14" s="12" customFormat="1" x14ac:dyDescent="0.35">
      <c r="A28" s="61" t="s">
        <v>52</v>
      </c>
      <c r="B28" s="61" t="s">
        <v>84</v>
      </c>
      <c r="C28" s="62" t="s">
        <v>9</v>
      </c>
      <c r="D28" s="63">
        <v>242.6</v>
      </c>
      <c r="E28" s="64">
        <v>26.4</v>
      </c>
      <c r="F28" s="38"/>
      <c r="G28" s="39">
        <f t="shared" si="5"/>
        <v>0</v>
      </c>
      <c r="H28" s="40">
        <f t="shared" si="13"/>
        <v>242.6</v>
      </c>
      <c r="I28" s="41">
        <f t="shared" si="7"/>
        <v>1</v>
      </c>
      <c r="J28" s="42">
        <f t="shared" si="10"/>
        <v>242.6</v>
      </c>
      <c r="K28" s="39">
        <f t="shared" si="11"/>
        <v>1</v>
      </c>
      <c r="L28" s="43">
        <f t="shared" si="8"/>
        <v>0</v>
      </c>
      <c r="M28" s="41">
        <f t="shared" si="9"/>
        <v>0</v>
      </c>
      <c r="N28" s="44">
        <f t="shared" si="12"/>
        <v>6404.6399999999994</v>
      </c>
    </row>
    <row r="29" spans="1:14" s="12" customFormat="1" x14ac:dyDescent="0.35">
      <c r="A29" s="61" t="s">
        <v>53</v>
      </c>
      <c r="B29" s="61" t="s">
        <v>85</v>
      </c>
      <c r="C29" s="62" t="s">
        <v>9</v>
      </c>
      <c r="D29" s="63">
        <v>720.2</v>
      </c>
      <c r="E29" s="64">
        <v>19.989999999999998</v>
      </c>
      <c r="F29" s="38"/>
      <c r="G29" s="39">
        <f t="shared" si="5"/>
        <v>0</v>
      </c>
      <c r="H29" s="40">
        <f t="shared" si="13"/>
        <v>720.2</v>
      </c>
      <c r="I29" s="41">
        <f t="shared" si="7"/>
        <v>1</v>
      </c>
      <c r="J29" s="42">
        <f t="shared" si="10"/>
        <v>720.2</v>
      </c>
      <c r="K29" s="39">
        <f t="shared" si="11"/>
        <v>1</v>
      </c>
      <c r="L29" s="43">
        <f t="shared" si="8"/>
        <v>0</v>
      </c>
      <c r="M29" s="41">
        <f t="shared" si="9"/>
        <v>0</v>
      </c>
      <c r="N29" s="44">
        <f t="shared" si="12"/>
        <v>14396.798000000001</v>
      </c>
    </row>
    <row r="30" spans="1:14" s="12" customFormat="1" x14ac:dyDescent="0.35">
      <c r="A30" s="61" t="s">
        <v>54</v>
      </c>
      <c r="B30" s="61" t="s">
        <v>86</v>
      </c>
      <c r="C30" s="62" t="s">
        <v>9</v>
      </c>
      <c r="D30" s="63">
        <v>485.1</v>
      </c>
      <c r="E30" s="64">
        <v>14.75</v>
      </c>
      <c r="F30" s="38"/>
      <c r="G30" s="39">
        <f t="shared" si="5"/>
        <v>0</v>
      </c>
      <c r="H30" s="87"/>
      <c r="I30" s="41">
        <f t="shared" si="7"/>
        <v>0</v>
      </c>
      <c r="J30" s="42">
        <f t="shared" si="10"/>
        <v>0</v>
      </c>
      <c r="K30" s="39">
        <f t="shared" si="11"/>
        <v>0</v>
      </c>
      <c r="L30" s="43">
        <f t="shared" si="8"/>
        <v>485.1</v>
      </c>
      <c r="M30" s="41">
        <f t="shared" si="9"/>
        <v>1</v>
      </c>
      <c r="N30" s="44">
        <f t="shared" si="12"/>
        <v>0</v>
      </c>
    </row>
    <row r="31" spans="1:14" s="12" customFormat="1" ht="37.5" x14ac:dyDescent="0.35">
      <c r="A31" s="61" t="s">
        <v>55</v>
      </c>
      <c r="B31" s="61" t="s">
        <v>87</v>
      </c>
      <c r="C31" s="62" t="s">
        <v>9</v>
      </c>
      <c r="D31" s="63">
        <v>1440.36</v>
      </c>
      <c r="E31" s="64">
        <v>16.399999999999999</v>
      </c>
      <c r="F31" s="38"/>
      <c r="G31" s="39">
        <f t="shared" si="5"/>
        <v>0</v>
      </c>
      <c r="H31" s="40">
        <v>281</v>
      </c>
      <c r="I31" s="41">
        <f t="shared" si="7"/>
        <v>0.19509011635979895</v>
      </c>
      <c r="J31" s="42">
        <f t="shared" si="10"/>
        <v>281</v>
      </c>
      <c r="K31" s="39">
        <f t="shared" si="11"/>
        <v>0.19509011635979895</v>
      </c>
      <c r="L31" s="43">
        <f t="shared" si="8"/>
        <v>1159.3599999999999</v>
      </c>
      <c r="M31" s="41">
        <f t="shared" si="9"/>
        <v>0.804909883640201</v>
      </c>
      <c r="N31" s="44">
        <f t="shared" si="12"/>
        <v>4608.3999999999996</v>
      </c>
    </row>
    <row r="32" spans="1:14" s="12" customFormat="1" ht="25" x14ac:dyDescent="0.35">
      <c r="A32" s="61" t="s">
        <v>56</v>
      </c>
      <c r="B32" s="61" t="s">
        <v>88</v>
      </c>
      <c r="C32" s="62" t="s">
        <v>29</v>
      </c>
      <c r="D32" s="63">
        <v>557.5</v>
      </c>
      <c r="E32" s="64">
        <v>1.52</v>
      </c>
      <c r="F32" s="38"/>
      <c r="G32" s="39">
        <f t="shared" si="5"/>
        <v>0</v>
      </c>
      <c r="H32" s="87"/>
      <c r="I32" s="41">
        <f t="shared" si="7"/>
        <v>0</v>
      </c>
      <c r="J32" s="42">
        <f t="shared" si="10"/>
        <v>0</v>
      </c>
      <c r="K32" s="39">
        <f t="shared" si="11"/>
        <v>0</v>
      </c>
      <c r="L32" s="43">
        <f t="shared" si="8"/>
        <v>557.5</v>
      </c>
      <c r="M32" s="41">
        <f t="shared" si="9"/>
        <v>1</v>
      </c>
      <c r="N32" s="44">
        <f t="shared" ref="N32:N42" si="14">H32*E32</f>
        <v>0</v>
      </c>
    </row>
    <row r="33" spans="1:14" s="12" customFormat="1" ht="50" x14ac:dyDescent="0.35">
      <c r="A33" s="61" t="s">
        <v>57</v>
      </c>
      <c r="B33" s="61" t="s">
        <v>89</v>
      </c>
      <c r="C33" s="62" t="s">
        <v>9</v>
      </c>
      <c r="D33" s="63">
        <v>44</v>
      </c>
      <c r="E33" s="64">
        <v>28.9</v>
      </c>
      <c r="F33" s="38"/>
      <c r="G33" s="39">
        <f t="shared" si="5"/>
        <v>0</v>
      </c>
      <c r="H33" s="40">
        <v>22</v>
      </c>
      <c r="I33" s="41">
        <f t="shared" si="7"/>
        <v>0.5</v>
      </c>
      <c r="J33" s="42">
        <f t="shared" si="10"/>
        <v>22</v>
      </c>
      <c r="K33" s="39">
        <f t="shared" si="11"/>
        <v>0.5</v>
      </c>
      <c r="L33" s="43">
        <f t="shared" si="8"/>
        <v>22</v>
      </c>
      <c r="M33" s="41">
        <f t="shared" si="9"/>
        <v>0.5</v>
      </c>
      <c r="N33" s="44">
        <f>H33*E33</f>
        <v>635.79999999999995</v>
      </c>
    </row>
    <row r="34" spans="1:14" s="12" customFormat="1" ht="37.5" x14ac:dyDescent="0.35">
      <c r="A34" s="61" t="s">
        <v>58</v>
      </c>
      <c r="B34" s="61" t="s">
        <v>90</v>
      </c>
      <c r="C34" s="62" t="s">
        <v>9</v>
      </c>
      <c r="D34" s="63">
        <v>93.66</v>
      </c>
      <c r="E34" s="64">
        <v>20.010000000000002</v>
      </c>
      <c r="F34" s="38"/>
      <c r="G34" s="39">
        <f t="shared" si="5"/>
        <v>0</v>
      </c>
      <c r="H34" s="87"/>
      <c r="I34" s="41">
        <f t="shared" si="7"/>
        <v>0</v>
      </c>
      <c r="J34" s="42">
        <f t="shared" si="10"/>
        <v>0</v>
      </c>
      <c r="K34" s="39">
        <f t="shared" si="11"/>
        <v>0</v>
      </c>
      <c r="L34" s="43">
        <f t="shared" si="8"/>
        <v>93.66</v>
      </c>
      <c r="M34" s="41">
        <f t="shared" si="9"/>
        <v>1</v>
      </c>
      <c r="N34" s="44">
        <f t="shared" si="14"/>
        <v>0</v>
      </c>
    </row>
    <row r="35" spans="1:14" s="12" customFormat="1" ht="37.5" x14ac:dyDescent="0.35">
      <c r="A35" s="61" t="s">
        <v>59</v>
      </c>
      <c r="B35" s="61" t="s">
        <v>91</v>
      </c>
      <c r="C35" s="62" t="s">
        <v>7</v>
      </c>
      <c r="D35" s="63">
        <v>30</v>
      </c>
      <c r="E35" s="64">
        <v>0.74</v>
      </c>
      <c r="F35" s="38"/>
      <c r="G35" s="39">
        <f t="shared" si="5"/>
        <v>0</v>
      </c>
      <c r="H35" s="87"/>
      <c r="I35" s="41">
        <f t="shared" si="7"/>
        <v>0</v>
      </c>
      <c r="J35" s="42">
        <f t="shared" si="10"/>
        <v>0</v>
      </c>
      <c r="K35" s="39">
        <f t="shared" si="11"/>
        <v>0</v>
      </c>
      <c r="L35" s="43">
        <f t="shared" si="8"/>
        <v>30</v>
      </c>
      <c r="M35" s="41">
        <f t="shared" si="9"/>
        <v>1</v>
      </c>
      <c r="N35" s="44">
        <f t="shared" si="14"/>
        <v>0</v>
      </c>
    </row>
    <row r="36" spans="1:14" s="12" customFormat="1" ht="43.5" customHeight="1" x14ac:dyDescent="0.35">
      <c r="A36" s="61" t="s">
        <v>60</v>
      </c>
      <c r="B36" s="61" t="s">
        <v>92</v>
      </c>
      <c r="C36" s="62" t="s">
        <v>7</v>
      </c>
      <c r="D36" s="63">
        <v>20</v>
      </c>
      <c r="E36" s="64">
        <v>84.8</v>
      </c>
      <c r="F36" s="38"/>
      <c r="G36" s="39">
        <f t="shared" si="5"/>
        <v>0</v>
      </c>
      <c r="H36" s="87"/>
      <c r="I36" s="41">
        <f t="shared" si="7"/>
        <v>0</v>
      </c>
      <c r="J36" s="42">
        <f t="shared" si="10"/>
        <v>0</v>
      </c>
      <c r="K36" s="39">
        <f t="shared" si="11"/>
        <v>0</v>
      </c>
      <c r="L36" s="43">
        <f t="shared" si="8"/>
        <v>20</v>
      </c>
      <c r="M36" s="41">
        <f t="shared" si="9"/>
        <v>1</v>
      </c>
      <c r="N36" s="44">
        <f t="shared" si="14"/>
        <v>0</v>
      </c>
    </row>
    <row r="37" spans="1:14" s="12" customFormat="1" ht="25" x14ac:dyDescent="0.35">
      <c r="A37" s="61" t="s">
        <v>61</v>
      </c>
      <c r="B37" s="61" t="s">
        <v>93</v>
      </c>
      <c r="C37" s="62" t="s">
        <v>7</v>
      </c>
      <c r="D37" s="63">
        <v>20</v>
      </c>
      <c r="E37" s="64">
        <v>31.7</v>
      </c>
      <c r="F37" s="38"/>
      <c r="G37" s="39">
        <f t="shared" si="5"/>
        <v>0</v>
      </c>
      <c r="H37" s="87"/>
      <c r="I37" s="41">
        <f t="shared" si="7"/>
        <v>0</v>
      </c>
      <c r="J37" s="42">
        <f t="shared" si="10"/>
        <v>0</v>
      </c>
      <c r="K37" s="39">
        <f t="shared" si="11"/>
        <v>0</v>
      </c>
      <c r="L37" s="43">
        <f t="shared" si="8"/>
        <v>20</v>
      </c>
      <c r="M37" s="41">
        <f t="shared" si="9"/>
        <v>1</v>
      </c>
      <c r="N37" s="44">
        <f t="shared" si="14"/>
        <v>0</v>
      </c>
    </row>
    <row r="38" spans="1:14" s="12" customFormat="1" ht="50" x14ac:dyDescent="0.35">
      <c r="A38" s="61" t="s">
        <v>62</v>
      </c>
      <c r="B38" s="61" t="s">
        <v>94</v>
      </c>
      <c r="C38" s="62" t="s">
        <v>7</v>
      </c>
      <c r="D38" s="63">
        <v>8</v>
      </c>
      <c r="E38" s="64">
        <v>125.12</v>
      </c>
      <c r="F38" s="38"/>
      <c r="G38" s="39">
        <f t="shared" si="5"/>
        <v>0</v>
      </c>
      <c r="H38" s="40">
        <v>8</v>
      </c>
      <c r="I38" s="41">
        <f t="shared" si="7"/>
        <v>1</v>
      </c>
      <c r="J38" s="42">
        <f t="shared" si="10"/>
        <v>8</v>
      </c>
      <c r="K38" s="39">
        <f t="shared" si="11"/>
        <v>1</v>
      </c>
      <c r="L38" s="43">
        <f t="shared" si="8"/>
        <v>0</v>
      </c>
      <c r="M38" s="41">
        <f t="shared" si="9"/>
        <v>0</v>
      </c>
      <c r="N38" s="44">
        <f>H38*E38</f>
        <v>1000.96</v>
      </c>
    </row>
    <row r="39" spans="1:14" s="12" customFormat="1" ht="68.5" customHeight="1" x14ac:dyDescent="0.35">
      <c r="A39" s="61" t="s">
        <v>63</v>
      </c>
      <c r="B39" s="61" t="s">
        <v>95</v>
      </c>
      <c r="C39" s="62" t="s">
        <v>7</v>
      </c>
      <c r="D39" s="63">
        <v>4</v>
      </c>
      <c r="E39" s="64">
        <v>1341.18</v>
      </c>
      <c r="F39" s="38"/>
      <c r="G39" s="39">
        <f t="shared" si="5"/>
        <v>0</v>
      </c>
      <c r="H39" s="40">
        <v>4</v>
      </c>
      <c r="I39" s="41">
        <f t="shared" si="7"/>
        <v>1</v>
      </c>
      <c r="J39" s="42">
        <f t="shared" si="10"/>
        <v>4</v>
      </c>
      <c r="K39" s="39">
        <f t="shared" si="11"/>
        <v>1</v>
      </c>
      <c r="L39" s="43">
        <f t="shared" si="8"/>
        <v>0</v>
      </c>
      <c r="M39" s="41">
        <f t="shared" si="9"/>
        <v>0</v>
      </c>
      <c r="N39" s="44">
        <f>H39*E39</f>
        <v>5364.72</v>
      </c>
    </row>
    <row r="40" spans="1:14" s="12" customFormat="1" x14ac:dyDescent="0.35">
      <c r="A40" s="61" t="s">
        <v>64</v>
      </c>
      <c r="B40" s="61" t="s">
        <v>96</v>
      </c>
      <c r="C40" s="62" t="s">
        <v>7</v>
      </c>
      <c r="D40" s="63">
        <v>2</v>
      </c>
      <c r="E40" s="64">
        <v>423.57</v>
      </c>
      <c r="F40" s="38"/>
      <c r="G40" s="39">
        <f t="shared" si="5"/>
        <v>0</v>
      </c>
      <c r="H40" s="87"/>
      <c r="I40" s="41">
        <f t="shared" si="7"/>
        <v>0</v>
      </c>
      <c r="J40" s="42">
        <f t="shared" si="10"/>
        <v>0</v>
      </c>
      <c r="K40" s="39">
        <f t="shared" si="11"/>
        <v>0</v>
      </c>
      <c r="L40" s="43">
        <f t="shared" si="8"/>
        <v>2</v>
      </c>
      <c r="M40" s="41">
        <f t="shared" si="9"/>
        <v>1</v>
      </c>
      <c r="N40" s="44">
        <f t="shared" si="14"/>
        <v>0</v>
      </c>
    </row>
    <row r="41" spans="1:14" s="12" customFormat="1" ht="37.5" x14ac:dyDescent="0.35">
      <c r="A41" s="61" t="s">
        <v>65</v>
      </c>
      <c r="B41" s="61" t="s">
        <v>97</v>
      </c>
      <c r="C41" s="62" t="s">
        <v>9</v>
      </c>
      <c r="D41" s="63">
        <v>3.88</v>
      </c>
      <c r="E41" s="64">
        <v>604.21</v>
      </c>
      <c r="F41" s="38"/>
      <c r="G41" s="39">
        <f t="shared" si="5"/>
        <v>0</v>
      </c>
      <c r="H41" s="87"/>
      <c r="I41" s="41">
        <f t="shared" si="7"/>
        <v>0</v>
      </c>
      <c r="J41" s="42">
        <f t="shared" si="10"/>
        <v>0</v>
      </c>
      <c r="K41" s="39">
        <f t="shared" si="11"/>
        <v>0</v>
      </c>
      <c r="L41" s="43">
        <f t="shared" si="8"/>
        <v>3.88</v>
      </c>
      <c r="M41" s="41">
        <f t="shared" si="9"/>
        <v>1</v>
      </c>
      <c r="N41" s="44">
        <f t="shared" si="14"/>
        <v>0</v>
      </c>
    </row>
    <row r="42" spans="1:14" s="12" customFormat="1" x14ac:dyDescent="0.35">
      <c r="A42" s="65" t="s">
        <v>66</v>
      </c>
      <c r="B42" s="65" t="s">
        <v>98</v>
      </c>
      <c r="C42" s="66" t="s">
        <v>9</v>
      </c>
      <c r="D42" s="67">
        <v>799.6</v>
      </c>
      <c r="E42" s="68">
        <v>4.59</v>
      </c>
      <c r="F42" s="45"/>
      <c r="G42" s="46">
        <f t="shared" si="5"/>
        <v>0</v>
      </c>
      <c r="H42" s="88"/>
      <c r="I42" s="48">
        <f t="shared" si="7"/>
        <v>0</v>
      </c>
      <c r="J42" s="49">
        <f t="shared" si="10"/>
        <v>0</v>
      </c>
      <c r="K42" s="46">
        <f t="shared" si="11"/>
        <v>0</v>
      </c>
      <c r="L42" s="50">
        <f t="shared" si="8"/>
        <v>799.6</v>
      </c>
      <c r="M42" s="48">
        <f t="shared" si="9"/>
        <v>1</v>
      </c>
      <c r="N42" s="51">
        <f t="shared" si="14"/>
        <v>0</v>
      </c>
    </row>
    <row r="43" spans="1:14" s="71" customFormat="1" x14ac:dyDescent="0.35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6"/>
    </row>
    <row r="44" spans="1:14" s="12" customFormat="1" x14ac:dyDescent="0.35">
      <c r="A44" s="14"/>
      <c r="B44" s="14"/>
      <c r="C44" s="14"/>
      <c r="D44" s="23"/>
      <c r="E44" s="14"/>
      <c r="H44" s="9"/>
      <c r="L44" s="105" t="s">
        <v>27</v>
      </c>
      <c r="M44" s="106"/>
      <c r="N44" s="27">
        <f>SUM(N11:N43)-0.07</f>
        <v>77539.057000000001</v>
      </c>
    </row>
    <row r="45" spans="1:14" ht="15" customHeight="1" x14ac:dyDescent="0.35">
      <c r="A45" s="104" t="s">
        <v>20</v>
      </c>
      <c r="B45" s="104"/>
      <c r="C45" s="104"/>
      <c r="D45" s="104"/>
      <c r="E45" s="101">
        <v>144805.18</v>
      </c>
      <c r="F45" s="101"/>
      <c r="G45" s="1"/>
      <c r="H45" s="112"/>
      <c r="I45" s="113"/>
      <c r="J45" s="113"/>
      <c r="K45" s="113"/>
      <c r="L45" s="113"/>
      <c r="M45" s="113"/>
      <c r="N45" s="17"/>
    </row>
    <row r="46" spans="1:14" ht="15" customHeight="1" x14ac:dyDescent="0.35">
      <c r="A46" s="107" t="s">
        <v>24</v>
      </c>
      <c r="B46" s="108"/>
      <c r="C46" s="108"/>
      <c r="D46" s="109"/>
      <c r="E46" s="101" t="e">
        <f>#REF!</f>
        <v>#REF!</v>
      </c>
      <c r="F46" s="101"/>
      <c r="G46" s="1" t="e">
        <f>E46/E45</f>
        <v>#REF!</v>
      </c>
      <c r="H46" s="15"/>
      <c r="I46" s="16"/>
      <c r="J46" s="16"/>
      <c r="K46" s="16"/>
      <c r="L46" s="16"/>
      <c r="M46" s="16"/>
      <c r="N46" s="18"/>
    </row>
    <row r="47" spans="1:14" x14ac:dyDescent="0.35">
      <c r="A47" s="104" t="s">
        <v>28</v>
      </c>
      <c r="B47" s="104"/>
      <c r="C47" s="104"/>
      <c r="D47" s="104"/>
      <c r="E47" s="101">
        <f>N44</f>
        <v>77539.057000000001</v>
      </c>
      <c r="F47" s="101"/>
      <c r="G47" s="1">
        <f>E47/E45</f>
        <v>0.53547156945628605</v>
      </c>
      <c r="H47" s="10"/>
      <c r="I47" s="3"/>
      <c r="J47" s="3"/>
      <c r="K47" s="3"/>
      <c r="L47" s="97"/>
      <c r="M47" s="97"/>
      <c r="N47" s="18"/>
    </row>
    <row r="48" spans="1:14" x14ac:dyDescent="0.35">
      <c r="A48" s="104" t="s">
        <v>19</v>
      </c>
      <c r="B48" s="104"/>
      <c r="C48" s="104"/>
      <c r="D48" s="104"/>
      <c r="E48" s="101" t="e">
        <f>E46+E47</f>
        <v>#REF!</v>
      </c>
      <c r="F48" s="101"/>
      <c r="G48" s="1" t="e">
        <f>E48/E45</f>
        <v>#REF!</v>
      </c>
      <c r="H48" s="11"/>
      <c r="I48" s="3"/>
      <c r="J48" s="4"/>
      <c r="K48" s="5"/>
      <c r="L48" s="5"/>
      <c r="M48" s="7"/>
      <c r="N48" s="18"/>
    </row>
    <row r="49" spans="1:22" ht="26.5" customHeight="1" x14ac:dyDescent="0.35">
      <c r="A49" s="104" t="s">
        <v>16</v>
      </c>
      <c r="B49" s="104"/>
      <c r="C49" s="104"/>
      <c r="D49" s="104"/>
      <c r="E49" s="101" t="e">
        <f>E45-E48</f>
        <v>#REF!</v>
      </c>
      <c r="F49" s="101"/>
      <c r="G49" s="2" t="e">
        <f>E49/E45</f>
        <v>#REF!</v>
      </c>
      <c r="H49" s="10"/>
      <c r="I49" s="7"/>
      <c r="J49" s="7"/>
      <c r="K49" s="7"/>
      <c r="L49" s="7"/>
      <c r="M49" s="7"/>
      <c r="N49" s="18"/>
    </row>
    <row r="50" spans="1:22" s="76" customFormat="1" x14ac:dyDescent="0.35">
      <c r="A50" s="75"/>
      <c r="C50" s="77"/>
      <c r="D50" s="77"/>
      <c r="E50" s="77"/>
      <c r="H50" s="78"/>
      <c r="I50" s="79"/>
      <c r="J50" s="79"/>
      <c r="K50" s="79"/>
      <c r="L50" s="79"/>
      <c r="M50" s="79"/>
      <c r="N50" s="80"/>
    </row>
    <row r="51" spans="1:22" s="76" customFormat="1" x14ac:dyDescent="0.35">
      <c r="A51" s="93" t="s">
        <v>122</v>
      </c>
      <c r="B51" s="93"/>
      <c r="C51" s="93"/>
      <c r="D51" s="93"/>
      <c r="E51" s="93"/>
      <c r="F51" s="93"/>
      <c r="G51" s="93"/>
      <c r="H51" s="78"/>
      <c r="I51" s="79"/>
      <c r="J51" s="79"/>
      <c r="K51" s="79"/>
      <c r="L51" s="79"/>
      <c r="M51" s="79"/>
      <c r="N51" s="80"/>
    </row>
    <row r="52" spans="1:22" s="76" customFormat="1" x14ac:dyDescent="0.35">
      <c r="A52" s="93"/>
      <c r="B52" s="93"/>
      <c r="C52" s="93"/>
      <c r="D52" s="93"/>
      <c r="E52" s="93"/>
      <c r="F52" s="93"/>
      <c r="G52" s="93"/>
      <c r="H52" s="78"/>
      <c r="I52" s="79"/>
      <c r="J52" s="79"/>
      <c r="K52" s="79"/>
      <c r="L52" s="79"/>
      <c r="M52" s="79"/>
      <c r="N52" s="80"/>
    </row>
    <row r="53" spans="1:22" s="76" customFormat="1" x14ac:dyDescent="0.35">
      <c r="A53" s="75"/>
      <c r="C53" s="77"/>
      <c r="D53" s="77"/>
      <c r="E53" s="77"/>
      <c r="H53" s="78"/>
      <c r="I53" s="79"/>
      <c r="J53" s="79"/>
      <c r="K53" s="79"/>
      <c r="L53" s="79"/>
      <c r="M53" s="79"/>
      <c r="N53" s="80"/>
    </row>
    <row r="54" spans="1:22" s="76" customFormat="1" x14ac:dyDescent="0.35">
      <c r="A54" s="75"/>
      <c r="C54" s="77"/>
      <c r="D54" s="77"/>
      <c r="E54" s="77"/>
      <c r="H54" s="78"/>
      <c r="I54" s="79"/>
      <c r="J54" s="79"/>
      <c r="K54" s="79"/>
      <c r="L54" s="79"/>
      <c r="M54" s="79"/>
      <c r="N54" s="80"/>
    </row>
    <row r="55" spans="1:22" s="76" customFormat="1" x14ac:dyDescent="0.35">
      <c r="A55" s="75"/>
      <c r="C55" s="77"/>
      <c r="D55" s="77"/>
      <c r="E55" s="77"/>
      <c r="H55" s="78"/>
      <c r="I55" s="79"/>
      <c r="J55" s="79"/>
      <c r="K55" s="79"/>
      <c r="L55" s="79"/>
      <c r="M55" s="79"/>
      <c r="N55" s="80"/>
    </row>
    <row r="56" spans="1:22" s="76" customFormat="1" x14ac:dyDescent="0.35">
      <c r="A56" s="75"/>
      <c r="C56" s="77"/>
      <c r="D56" s="77"/>
      <c r="E56" s="77"/>
      <c r="H56" s="78"/>
      <c r="I56" s="79"/>
      <c r="J56" s="79"/>
      <c r="K56" s="79"/>
      <c r="L56" s="79"/>
      <c r="M56" s="79"/>
      <c r="N56" s="80"/>
    </row>
    <row r="57" spans="1:22" s="29" customFormat="1" ht="13.25" customHeight="1" x14ac:dyDescent="0.35">
      <c r="A57" s="94" t="s">
        <v>115</v>
      </c>
      <c r="B57" s="94"/>
      <c r="C57" s="94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30"/>
      <c r="Q57" s="30"/>
      <c r="R57" s="30"/>
      <c r="S57" s="30"/>
      <c r="T57" s="30"/>
      <c r="U57" s="30"/>
      <c r="V57" s="30"/>
    </row>
    <row r="58" spans="1:22" s="76" customFormat="1" x14ac:dyDescent="0.35">
      <c r="A58" s="89"/>
      <c r="B58" s="89" t="s">
        <v>121</v>
      </c>
      <c r="C58" s="89"/>
      <c r="D58" s="77"/>
      <c r="E58" s="77"/>
      <c r="H58" s="82"/>
      <c r="J58" s="94" t="s">
        <v>120</v>
      </c>
      <c r="K58" s="94"/>
      <c r="L58" s="94"/>
      <c r="M58" s="94"/>
      <c r="N58" s="94"/>
    </row>
    <row r="59" spans="1:22" s="76" customFormat="1" x14ac:dyDescent="0.35">
      <c r="A59" s="92" t="s">
        <v>116</v>
      </c>
      <c r="B59" s="92"/>
      <c r="C59" s="92"/>
      <c r="D59" s="77"/>
      <c r="E59" s="77"/>
      <c r="H59" s="82"/>
      <c r="J59" s="92" t="s">
        <v>26</v>
      </c>
      <c r="K59" s="92"/>
      <c r="L59" s="92"/>
      <c r="M59" s="92"/>
      <c r="N59" s="92"/>
    </row>
    <row r="60" spans="1:22" s="76" customFormat="1" x14ac:dyDescent="0.35">
      <c r="A60" s="75"/>
      <c r="C60" s="77"/>
      <c r="D60" s="77"/>
      <c r="E60" s="77"/>
      <c r="H60" s="82"/>
      <c r="N60" s="83"/>
    </row>
    <row r="61" spans="1:22" s="76" customFormat="1" x14ac:dyDescent="0.35">
      <c r="A61" s="75"/>
      <c r="C61" s="77"/>
      <c r="D61" s="77"/>
      <c r="E61" s="77"/>
      <c r="H61" s="82"/>
      <c r="N61" s="83"/>
    </row>
  </sheetData>
  <mergeCells count="27">
    <mergeCell ref="A1:B1"/>
    <mergeCell ref="E2:J2"/>
    <mergeCell ref="C5:N7"/>
    <mergeCell ref="A8:E8"/>
    <mergeCell ref="F8:G8"/>
    <mergeCell ref="H8:I8"/>
    <mergeCell ref="J8:K8"/>
    <mergeCell ref="L8:M8"/>
    <mergeCell ref="A49:D49"/>
    <mergeCell ref="E49:F49"/>
    <mergeCell ref="A43:N43"/>
    <mergeCell ref="L44:M44"/>
    <mergeCell ref="A45:D45"/>
    <mergeCell ref="E45:F45"/>
    <mergeCell ref="H45:M45"/>
    <mergeCell ref="A46:D46"/>
    <mergeCell ref="E46:F46"/>
    <mergeCell ref="A47:D47"/>
    <mergeCell ref="E47:F47"/>
    <mergeCell ref="L47:M47"/>
    <mergeCell ref="A48:D48"/>
    <mergeCell ref="E48:F48"/>
    <mergeCell ref="J58:N58"/>
    <mergeCell ref="A59:C59"/>
    <mergeCell ref="J59:N59"/>
    <mergeCell ref="A57:C57"/>
    <mergeCell ref="A51:G52"/>
  </mergeCells>
  <pageMargins left="0.51181102362204722" right="0.51181102362204722" top="0.98425196850393704" bottom="0.98425196850393704" header="0.51181102362204722" footer="0.51181102362204722"/>
  <pageSetup paperSize="9" scale="76" fitToHeight="0" orientation="landscape" horizontalDpi="4294967294" r:id="rId1"/>
  <headerFooter>
    <oddHeader>&amp;LGames&amp;CPágina &amp;P&amp;R&amp;D</oddHeader>
    <oddFooter>Página &amp;P&amp;RBM1</oddFooter>
  </headerFooter>
  <rowBreaks count="2" manualBreakCount="2">
    <brk id="27" max="13" man="1"/>
    <brk id="3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opLeftCell="A10" workbookViewId="0">
      <selection activeCell="AF13" sqref="AF13"/>
    </sheetView>
  </sheetViews>
  <sheetFormatPr defaultColWidth="9.08984375" defaultRowHeight="12.5" x14ac:dyDescent="0.25"/>
  <cols>
    <col min="1" max="30" width="3" style="29" customWidth="1"/>
    <col min="31" max="31" width="7.08984375" style="29" customWidth="1"/>
    <col min="32" max="42" width="14.54296875" style="30" customWidth="1"/>
    <col min="43" max="16384" width="9.08984375" style="29"/>
  </cols>
  <sheetData>
    <row r="1" spans="1:34" ht="69" customHeight="1" x14ac:dyDescent="0.25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2"/>
    </row>
    <row r="2" spans="1:34" x14ac:dyDescent="0.25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5"/>
    </row>
    <row r="3" spans="1:34" ht="13" thickBot="1" x14ac:dyDescent="0.3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8"/>
    </row>
    <row r="4" spans="1:34" ht="15.5" thickBot="1" x14ac:dyDescent="0.35">
      <c r="A4" s="129" t="s">
        <v>110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1"/>
    </row>
    <row r="5" spans="1:34" ht="14.5" thickBot="1" x14ac:dyDescent="0.35">
      <c r="A5" s="132" t="s">
        <v>111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4"/>
    </row>
    <row r="6" spans="1:34" ht="14.5" thickBot="1" x14ac:dyDescent="0.35">
      <c r="A6" s="117" t="s">
        <v>30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9"/>
    </row>
    <row r="7" spans="1:34" ht="39" customHeight="1" thickBot="1" x14ac:dyDescent="0.3">
      <c r="A7" s="135" t="s">
        <v>118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7"/>
      <c r="AH7" s="72"/>
    </row>
    <row r="8" spans="1:34" ht="14.5" thickBot="1" x14ac:dyDescent="0.35">
      <c r="A8" s="117" t="s">
        <v>31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9"/>
    </row>
    <row r="9" spans="1:34" ht="43.5" customHeight="1" thickBot="1" x14ac:dyDescent="0.3">
      <c r="A9" s="135" t="s">
        <v>112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7"/>
    </row>
    <row r="10" spans="1:34" ht="14.5" thickBot="1" x14ac:dyDescent="0.35">
      <c r="A10" s="117" t="s">
        <v>113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9"/>
    </row>
    <row r="11" spans="1:34" ht="17.5" x14ac:dyDescent="0.25">
      <c r="A11" s="138" t="s">
        <v>32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40"/>
      <c r="P11" s="138" t="s">
        <v>33</v>
      </c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40"/>
    </row>
    <row r="12" spans="1:34" ht="13" thickBot="1" x14ac:dyDescent="0.3">
      <c r="A12" s="141" t="s">
        <v>109</v>
      </c>
      <c r="B12" s="142"/>
      <c r="C12" s="142"/>
      <c r="D12" s="142"/>
      <c r="E12" s="142"/>
      <c r="F12" s="142"/>
      <c r="G12" s="142"/>
      <c r="H12" s="142"/>
      <c r="I12" s="142"/>
      <c r="J12" s="143" t="s">
        <v>124</v>
      </c>
      <c r="K12" s="143"/>
      <c r="L12" s="143"/>
      <c r="M12" s="143"/>
      <c r="N12" s="143"/>
      <c r="O12" s="144"/>
      <c r="P12" s="141" t="s">
        <v>106</v>
      </c>
      <c r="Q12" s="142"/>
      <c r="R12" s="142"/>
      <c r="S12" s="142"/>
      <c r="T12" s="142"/>
      <c r="U12" s="142"/>
      <c r="V12" s="142"/>
      <c r="W12" s="142"/>
      <c r="X12" s="142"/>
      <c r="Y12" s="143" t="s">
        <v>124</v>
      </c>
      <c r="Z12" s="143"/>
      <c r="AA12" s="143"/>
      <c r="AB12" s="143"/>
      <c r="AC12" s="143"/>
      <c r="AD12" s="144"/>
    </row>
    <row r="13" spans="1:34" ht="180" customHeight="1" thickBot="1" x14ac:dyDescent="0.3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7"/>
      <c r="P13" s="145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7"/>
    </row>
    <row r="14" spans="1:34" ht="18" customHeight="1" thickBot="1" x14ac:dyDescent="0.3">
      <c r="A14" s="148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P14" s="148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50"/>
    </row>
    <row r="15" spans="1:34" ht="17.5" x14ac:dyDescent="0.25">
      <c r="A15" s="138" t="s">
        <v>34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40"/>
      <c r="P15" s="138" t="s">
        <v>35</v>
      </c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40"/>
    </row>
    <row r="16" spans="1:34" ht="13" thickBot="1" x14ac:dyDescent="0.3">
      <c r="A16" s="141" t="s">
        <v>105</v>
      </c>
      <c r="B16" s="142"/>
      <c r="C16" s="142"/>
      <c r="D16" s="142"/>
      <c r="E16" s="142"/>
      <c r="F16" s="142"/>
      <c r="G16" s="142"/>
      <c r="H16" s="142"/>
      <c r="I16" s="142"/>
      <c r="J16" s="143" t="s">
        <v>125</v>
      </c>
      <c r="K16" s="143"/>
      <c r="L16" s="143"/>
      <c r="M16" s="143"/>
      <c r="N16" s="143"/>
      <c r="O16" s="144"/>
      <c r="P16" s="141" t="s">
        <v>107</v>
      </c>
      <c r="Q16" s="142"/>
      <c r="R16" s="142"/>
      <c r="S16" s="142"/>
      <c r="T16" s="142"/>
      <c r="U16" s="142"/>
      <c r="V16" s="142"/>
      <c r="W16" s="142"/>
      <c r="X16" s="142"/>
      <c r="Y16" s="143" t="s">
        <v>125</v>
      </c>
      <c r="Z16" s="143"/>
      <c r="AA16" s="143"/>
      <c r="AB16" s="143"/>
      <c r="AC16" s="143"/>
      <c r="AD16" s="144"/>
    </row>
    <row r="17" spans="1:30" ht="186" customHeight="1" thickBot="1" x14ac:dyDescent="0.3">
      <c r="A17" s="151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3"/>
      <c r="P17" s="151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3"/>
    </row>
    <row r="18" spans="1:30" ht="15" customHeight="1" x14ac:dyDescent="0.25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</row>
    <row r="19" spans="1:30" ht="18" customHeight="1" thickBot="1" x14ac:dyDescent="0.3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</row>
    <row r="20" spans="1:30" ht="17.5" x14ac:dyDescent="0.25">
      <c r="A20" s="138" t="s">
        <v>36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40"/>
      <c r="P20" s="138" t="s">
        <v>37</v>
      </c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40"/>
    </row>
    <row r="21" spans="1:30" ht="13" thickBot="1" x14ac:dyDescent="0.3">
      <c r="A21" s="141" t="s">
        <v>105</v>
      </c>
      <c r="B21" s="142"/>
      <c r="C21" s="142"/>
      <c r="D21" s="142"/>
      <c r="E21" s="142"/>
      <c r="F21" s="142"/>
      <c r="G21" s="142"/>
      <c r="H21" s="142"/>
      <c r="I21" s="142"/>
      <c r="J21" s="143" t="s">
        <v>125</v>
      </c>
      <c r="K21" s="143"/>
      <c r="L21" s="143"/>
      <c r="M21" s="143"/>
      <c r="N21" s="143"/>
      <c r="O21" s="144"/>
      <c r="P21" s="141" t="s">
        <v>107</v>
      </c>
      <c r="Q21" s="142"/>
      <c r="R21" s="142"/>
      <c r="S21" s="142"/>
      <c r="T21" s="142"/>
      <c r="U21" s="142"/>
      <c r="V21" s="142"/>
      <c r="W21" s="142"/>
      <c r="X21" s="142"/>
      <c r="Y21" s="143" t="s">
        <v>125</v>
      </c>
      <c r="Z21" s="143"/>
      <c r="AA21" s="143"/>
      <c r="AB21" s="143"/>
      <c r="AC21" s="143"/>
      <c r="AD21" s="144"/>
    </row>
    <row r="22" spans="1:30" ht="186" customHeight="1" thickBot="1" x14ac:dyDescent="0.3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3"/>
      <c r="P22" s="151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3"/>
    </row>
    <row r="23" spans="1:30" ht="14.5" thickBot="1" x14ac:dyDescent="0.35">
      <c r="A23" s="117" t="s">
        <v>38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9"/>
    </row>
    <row r="24" spans="1:30" ht="44.4" customHeight="1" thickBot="1" x14ac:dyDescent="0.3">
      <c r="A24" s="135" t="s">
        <v>108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7"/>
    </row>
    <row r="25" spans="1:30" ht="100" customHeight="1" x14ac:dyDescent="0.25">
      <c r="A25" s="154" t="s">
        <v>120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6"/>
      <c r="P25" s="154" t="s">
        <v>123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8"/>
      <c r="AB25" s="162">
        <v>1</v>
      </c>
      <c r="AC25" s="163"/>
      <c r="AD25" s="164"/>
    </row>
    <row r="26" spans="1:30" ht="13.25" customHeight="1" thickBot="1" x14ac:dyDescent="0.3">
      <c r="A26" s="168" t="s">
        <v>126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70"/>
      <c r="P26" s="159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1"/>
      <c r="AB26" s="165"/>
      <c r="AC26" s="166"/>
      <c r="AD26" s="167"/>
    </row>
    <row r="32" spans="1:30" x14ac:dyDescent="0.25">
      <c r="X32" s="91"/>
    </row>
    <row r="34" spans="18:20" x14ac:dyDescent="0.25">
      <c r="R34" s="29" t="s">
        <v>119</v>
      </c>
      <c r="T34" s="29">
        <v>1</v>
      </c>
    </row>
  </sheetData>
  <mergeCells count="42">
    <mergeCell ref="A8:AD8"/>
    <mergeCell ref="A1:AD3"/>
    <mergeCell ref="A4:AD4"/>
    <mergeCell ref="A5:AD5"/>
    <mergeCell ref="A6:AD6"/>
    <mergeCell ref="A7:AD7"/>
    <mergeCell ref="A9:AD9"/>
    <mergeCell ref="A10:AD10"/>
    <mergeCell ref="A11:O11"/>
    <mergeCell ref="P11:AD11"/>
    <mergeCell ref="A12:I12"/>
    <mergeCell ref="J12:O12"/>
    <mergeCell ref="P12:X12"/>
    <mergeCell ref="Y12:AD12"/>
    <mergeCell ref="A13:O13"/>
    <mergeCell ref="P13:AD13"/>
    <mergeCell ref="A14:O14"/>
    <mergeCell ref="P14:AD14"/>
    <mergeCell ref="A15:O15"/>
    <mergeCell ref="P15:AD15"/>
    <mergeCell ref="A16:I16"/>
    <mergeCell ref="J16:O16"/>
    <mergeCell ref="P16:X16"/>
    <mergeCell ref="Y16:AD16"/>
    <mergeCell ref="A17:O17"/>
    <mergeCell ref="P17:AD17"/>
    <mergeCell ref="A23:AD23"/>
    <mergeCell ref="A24:AD24"/>
    <mergeCell ref="A25:O25"/>
    <mergeCell ref="P25:AA26"/>
    <mergeCell ref="AB25:AD26"/>
    <mergeCell ref="A26:O26"/>
    <mergeCell ref="A22:O22"/>
    <mergeCell ref="P22:AD22"/>
    <mergeCell ref="A18:AD18"/>
    <mergeCell ref="A19:AD19"/>
    <mergeCell ref="A20:O20"/>
    <mergeCell ref="P20:AD20"/>
    <mergeCell ref="A21:I21"/>
    <mergeCell ref="J21:O21"/>
    <mergeCell ref="P21:X21"/>
    <mergeCell ref="Y21:AD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2BM </vt:lpstr>
      <vt:lpstr>RL FOTOGRAFICO II</vt:lpstr>
      <vt:lpstr>'2BM '!Area_de_impressao</vt:lpstr>
      <vt:lpstr>'2BM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Games</dc:creator>
  <cp:lastModifiedBy>ney goncalves araujo</cp:lastModifiedBy>
  <cp:lastPrinted>2023-11-21T19:46:10Z</cp:lastPrinted>
  <dcterms:created xsi:type="dcterms:W3CDTF">2019-10-18T19:00:04Z</dcterms:created>
  <dcterms:modified xsi:type="dcterms:W3CDTF">2023-11-24T17:11:17Z</dcterms:modified>
</cp:coreProperties>
</file>